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C0EBD432-3C24-4671-8648-CEC3FB2C6A40}" xr6:coauthVersionLast="37" xr6:coauthVersionMax="37" xr10:uidLastSave="{00000000-0000-0000-0000-000000000000}"/>
  <bookViews>
    <workbookView xWindow="0" yWindow="0" windowWidth="28800" windowHeight="11805" xr2:uid="{00000000-000D-0000-FFFF-FFFF00000000}"/>
  </bookViews>
  <sheets>
    <sheet name="SAŽETAK" sheetId="4" r:id="rId1"/>
    <sheet name="EKONOMSKA KLASIFIKACIJA" sheetId="2" r:id="rId2"/>
    <sheet name="Prihodi i rashodi po izvorima" sheetId="3" r:id="rId3"/>
    <sheet name="RASHODI PREMA FUNKCIJSKOJ KLAS." sheetId="5" r:id="rId4"/>
    <sheet name="POSEBNI DIO IZVRŠENJA" sheetId="6" r:id="rId5"/>
  </sheets>
  <definedNames>
    <definedName name="_xlnm.Print_Area" localSheetId="1">'EKONOMSKA KLASIFIKACIJA'!$H$4</definedName>
    <definedName name="_xlnm.Print_Area" localSheetId="0">SAŽETAK!$B$5:$M$18</definedName>
  </definedNames>
  <calcPr calcId="179021"/>
</workbook>
</file>

<file path=xl/calcChain.xml><?xml version="1.0" encoding="utf-8"?>
<calcChain xmlns="http://schemas.openxmlformats.org/spreadsheetml/2006/main">
  <c r="D19" i="2" l="1"/>
  <c r="D61" i="2"/>
  <c r="F14" i="3" l="1"/>
  <c r="F15" i="3"/>
  <c r="F16" i="3"/>
  <c r="F17" i="3"/>
  <c r="F18" i="3"/>
  <c r="F19" i="3"/>
  <c r="F21" i="3"/>
  <c r="F22" i="3"/>
  <c r="E14" i="3"/>
  <c r="E15" i="3"/>
  <c r="E16" i="3"/>
  <c r="E18" i="3"/>
  <c r="E19" i="3"/>
  <c r="E20" i="3"/>
  <c r="E22" i="3"/>
  <c r="G5" i="2"/>
  <c r="G6" i="2"/>
  <c r="G7" i="2"/>
  <c r="G8" i="2"/>
  <c r="G9" i="2"/>
  <c r="G10" i="2"/>
  <c r="G17" i="2"/>
  <c r="G18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40" i="2"/>
  <c r="G41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9" i="2"/>
  <c r="G60" i="2"/>
  <c r="G4" i="2"/>
  <c r="F7" i="5" l="1"/>
  <c r="F8" i="5"/>
  <c r="F6" i="5"/>
  <c r="D22" i="3"/>
  <c r="D12" i="3"/>
  <c r="F12" i="3" s="1"/>
  <c r="D8" i="5"/>
  <c r="C7" i="5"/>
  <c r="C8" i="5" s="1"/>
  <c r="D7" i="5"/>
  <c r="G6" i="5"/>
  <c r="G7" i="5" s="1"/>
  <c r="G8" i="5" s="1"/>
  <c r="D10" i="4"/>
  <c r="G13" i="4"/>
  <c r="G14" i="4"/>
  <c r="G15" i="4"/>
  <c r="D13" i="4"/>
  <c r="F11" i="4"/>
  <c r="F12" i="4"/>
  <c r="F13" i="4"/>
  <c r="F14" i="4"/>
  <c r="F15" i="4"/>
  <c r="E18" i="4"/>
  <c r="E16" i="4"/>
  <c r="E15" i="4"/>
  <c r="C17" i="4"/>
  <c r="C15" i="4"/>
  <c r="C10" i="4"/>
  <c r="C12" i="4" s="1"/>
  <c r="C16" i="4" s="1"/>
  <c r="C18" i="4" s="1"/>
  <c r="G11" i="4"/>
  <c r="C22" i="3"/>
  <c r="B22" i="3"/>
  <c r="F5" i="3"/>
  <c r="F6" i="3"/>
  <c r="F7" i="3"/>
  <c r="F8" i="3"/>
  <c r="F10" i="3"/>
  <c r="F11" i="3"/>
  <c r="F4" i="3"/>
  <c r="C12" i="3"/>
  <c r="B12" i="3"/>
  <c r="E5" i="3"/>
  <c r="E6" i="3"/>
  <c r="E8" i="3"/>
  <c r="E9" i="3"/>
  <c r="E10" i="3"/>
  <c r="E4" i="3"/>
  <c r="F24" i="2"/>
  <c r="F20" i="2"/>
  <c r="F21" i="2"/>
  <c r="F22" i="2"/>
  <c r="F23" i="2"/>
  <c r="F25" i="2"/>
  <c r="F26" i="2"/>
  <c r="F27" i="2"/>
  <c r="F28" i="2"/>
  <c r="F29" i="2"/>
  <c r="F30" i="2"/>
  <c r="F31" i="2"/>
  <c r="F32" i="2"/>
  <c r="F33" i="2"/>
  <c r="F34" i="2"/>
  <c r="F35" i="2"/>
  <c r="F37" i="2"/>
  <c r="F38" i="2"/>
  <c r="F39" i="2"/>
  <c r="F40" i="2"/>
  <c r="F43" i="2"/>
  <c r="F44" i="2"/>
  <c r="F46" i="2"/>
  <c r="F47" i="2"/>
  <c r="F48" i="2"/>
  <c r="F49" i="2"/>
  <c r="F50" i="2"/>
  <c r="F51" i="2"/>
  <c r="F52" i="2"/>
  <c r="F53" i="2"/>
  <c r="F54" i="2"/>
  <c r="F55" i="2"/>
  <c r="F56" i="2"/>
  <c r="F57" i="2"/>
  <c r="E61" i="2"/>
  <c r="G61" i="2" s="1"/>
  <c r="E19" i="2"/>
  <c r="G19" i="2" s="1"/>
  <c r="F11" i="2"/>
  <c r="F12" i="2"/>
  <c r="F16" i="2"/>
  <c r="F17" i="2"/>
  <c r="F18" i="2"/>
  <c r="F5" i="2"/>
  <c r="F7" i="2"/>
  <c r="F8" i="2"/>
  <c r="F9" i="2"/>
  <c r="F10" i="2"/>
  <c r="F4" i="2"/>
  <c r="E14" i="2"/>
  <c r="C15" i="2"/>
  <c r="C14" i="2" s="1"/>
  <c r="C13" i="2" s="1"/>
  <c r="C19" i="2" s="1"/>
  <c r="F61" i="2" l="1"/>
  <c r="E12" i="3"/>
  <c r="G12" i="4"/>
  <c r="F10" i="4"/>
  <c r="G10" i="4"/>
  <c r="F19" i="2"/>
  <c r="F14" i="2"/>
  <c r="F13" i="2"/>
  <c r="F15" i="2"/>
</calcChain>
</file>

<file path=xl/sharedStrings.xml><?xml version="1.0" encoding="utf-8"?>
<sst xmlns="http://schemas.openxmlformats.org/spreadsheetml/2006/main" count="826" uniqueCount="307">
  <si>
    <t>Oznaka</t>
  </si>
  <si>
    <t>Izvor fin.</t>
  </si>
  <si>
    <t>Konto</t>
  </si>
  <si>
    <t>Naziv</t>
  </si>
  <si>
    <t>Godišnji plan</t>
  </si>
  <si>
    <t>Plan u razdoblju</t>
  </si>
  <si>
    <t>Ostvarenje</t>
  </si>
  <si>
    <t>Indeks ostvarenja god.</t>
  </si>
  <si>
    <t>A. RAČUN PRIHODA I RASHODA</t>
  </si>
  <si>
    <t>63</t>
  </si>
  <si>
    <t>Pomoći iz inozemstva (darovnice) i od subjekata unutar opće države</t>
  </si>
  <si>
    <t>6361</t>
  </si>
  <si>
    <t>Tekuće pomoći pror.korisnika iz proračuna koji im nije nadležan</t>
  </si>
  <si>
    <t>6362</t>
  </si>
  <si>
    <t>Kapitalne pomoći prorač. korisnika iz proračuna koji im nije nadležan</t>
  </si>
  <si>
    <t>64</t>
  </si>
  <si>
    <t>Prihodi od imovine</t>
  </si>
  <si>
    <t>6413</t>
  </si>
  <si>
    <t>Kamate na oročena sredstva i depozite po viđenju</t>
  </si>
  <si>
    <t>65</t>
  </si>
  <si>
    <t>Prihodi od upravnih  administrativnih pristojbi, pristojbi po posebnim propisima i naknada</t>
  </si>
  <si>
    <t>6526</t>
  </si>
  <si>
    <t>Ostali nespomenuti prihodi</t>
  </si>
  <si>
    <t>66</t>
  </si>
  <si>
    <t>Prihodi od prodaje proizvoda i robe te pruženih usluga i prihodi od donacija te povrati po protestiranim jamstvima</t>
  </si>
  <si>
    <t>6631</t>
  </si>
  <si>
    <t>Tekuće donacije</t>
  </si>
  <si>
    <t>72</t>
  </si>
  <si>
    <t>Prihodi od prodaje proizvedene dugotrajne imovine</t>
  </si>
  <si>
    <t>7211</t>
  </si>
  <si>
    <t>Stambeni objekti</t>
  </si>
  <si>
    <t xml:space="preserve"> SVEUKUPNO PRIHODI</t>
  </si>
  <si>
    <t>3</t>
  </si>
  <si>
    <t>Rashodi poslovanja</t>
  </si>
  <si>
    <t>31</t>
  </si>
  <si>
    <t>Rashodi za zaposlene</t>
  </si>
  <si>
    <t>3111</t>
  </si>
  <si>
    <t>Plaće za redovan rad</t>
  </si>
  <si>
    <t>3113</t>
  </si>
  <si>
    <t>Plaće za prekovremeni rad</t>
  </si>
  <si>
    <t>65,06%</t>
  </si>
  <si>
    <t>3114</t>
  </si>
  <si>
    <t>Plaće za posebne uvjete rada</t>
  </si>
  <si>
    <t>3121</t>
  </si>
  <si>
    <t>Ostali rashodi za zaposlene</t>
  </si>
  <si>
    <t>3132</t>
  </si>
  <si>
    <t>Doprinos za zdravstveno osiguranje</t>
  </si>
  <si>
    <t>32</t>
  </si>
  <si>
    <t>Materijalni rashodi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</si>
  <si>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</si>
  <si>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</si>
  <si>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</si>
  <si>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</si>
  <si>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</si>
  <si>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</si>
  <si>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</si>
  <si>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</si>
  <si>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</si>
  <si>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</si>
  <si>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</si>
  <si>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</si>
  <si>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</si>
  <si>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</si>
  <si>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6,53%</t>
  </si>
  <si>
    <t>3225</t>
  </si>
  <si>
    <t>Sitni inventar i auto gume</t>
  </si>
  <si>
    <t>30,68%</t>
  </si>
  <si>
    <t>3227</t>
  </si>
  <si>
    <t>Službena, radna i zaštitna odjeća i obuća</t>
  </si>
  <si>
    <t>108,75%</t>
  </si>
  <si>
    <t>3231</t>
  </si>
  <si>
    <t>Usluge telefona, pošte i prijevoza</t>
  </si>
  <si>
    <t>65,28%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</si>
  <si>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</si>
  <si>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</si>
  <si>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</si>
  <si>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</si>
  <si>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</si>
  <si>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</si>
  <si>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33,29%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</si>
  <si>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</si>
  <si>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</si>
  <si>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</si>
  <si>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</si>
  <si>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</si>
  <si>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</si>
  <si>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85,23%</t>
  </si>
  <si>
    <t>3239</t>
  </si>
  <si>
    <t>Ostale usluge</t>
  </si>
  <si>
    <t>3292</t>
  </si>
  <si>
    <t>Premije osiguranja</t>
  </si>
  <si>
    <t>98,17%</t>
  </si>
  <si>
    <t>3293</t>
  </si>
  <si>
    <t>Reprezentacija</t>
  </si>
  <si>
    <t>3294</t>
  </si>
  <si>
    <t>Članarine</t>
  </si>
  <si>
    <t>3295</t>
  </si>
  <si>
    <t>Pristojbe i naknade</t>
  </si>
  <si>
    <t>3299</t>
  </si>
  <si>
    <t>Ostali nespomenuti rashodi poslovanja</t>
  </si>
  <si>
    <t>821,25%</t>
  </si>
  <si>
    <t>34</t>
  </si>
  <si>
    <t>Financijski rashodi</t>
  </si>
  <si>
    <t>38,49%</t>
  </si>
  <si>
    <t>3431</t>
  </si>
  <si>
    <t>Bankarske usluge i usluge platnog prometa</t>
  </si>
  <si>
    <t>37</t>
  </si>
  <si>
    <t>Naknade građanima i kućanstvima na temelju osiguranja i druge naknade</t>
  </si>
  <si>
    <t>3722</t>
  </si>
  <si>
    <t>Naknade građanima i kućanstvima u naravi</t>
  </si>
  <si>
    <t>38</t>
  </si>
  <si>
    <t>Rashodi za donacije, kazne, naknade šteta i kapitalne pomoći</t>
  </si>
  <si>
    <t>147,95%</t>
  </si>
  <si>
    <t>3812</t>
  </si>
  <si>
    <t>Tekuće donacije u naravi</t>
  </si>
  <si>
    <t>42</t>
  </si>
  <si>
    <t>Rashodi za nabavu proizvedene dugotrajne imovine</t>
  </si>
  <si>
    <t>4221</t>
  </si>
  <si>
    <t>Uredska oprema i namještaj</t>
  </si>
  <si>
    <t>4226</t>
  </si>
  <si>
    <t>Sportska i glazbena oprema</t>
  </si>
  <si>
    <t>4227</t>
  </si>
  <si>
    <t>Uređaji, strojevi i oprema za ostale namjene</t>
  </si>
  <si>
    <t>4241</t>
  </si>
  <si>
    <t>Knjige u knjižnicama</t>
  </si>
  <si>
    <t xml:space="preserve"> SVEUKUPNO RASHODI</t>
  </si>
  <si>
    <t>44,98%</t>
  </si>
  <si>
    <t>Razlika - višak/manjak</t>
  </si>
  <si>
    <t>VIŠAK/MANJAK PRIHODA</t>
  </si>
  <si>
    <t>OŠ MARINA GETALDIĆA</t>
  </si>
  <si>
    <t>Ind. (5.) (4./1.)</t>
  </si>
  <si>
    <t>Ind. (6.) (4./3.)</t>
  </si>
  <si>
    <t>Ostv_Prethodne 2025.</t>
  </si>
  <si>
    <t>Ostvarenje 2026.</t>
  </si>
  <si>
    <t xml:space="preserve"> Prihodi od nadležnog proračuna  i od HZZO-a</t>
  </si>
  <si>
    <t xml:space="preserve"> Prihodi iz nadležnog proračuna za financiranje rashoda poslovanja</t>
  </si>
  <si>
    <t>Prihodi iz nadležnog proračuna za financiranje rashoda za nabavu nefinancijske imovine</t>
  </si>
  <si>
    <t>IZVJEŠTAJ O PRIHODIMA I RASHODIMA PREMA IZVORIMA FINANCIRANJA</t>
  </si>
  <si>
    <t xml:space="preserve">OSTVARENJE/IZVRŠENJE 
2025. </t>
  </si>
  <si>
    <t>INDEKS</t>
  </si>
  <si>
    <t>INDEKS**</t>
  </si>
  <si>
    <t>Izvor: 11 Opći prihodi i primici</t>
  </si>
  <si>
    <t>Izvor: 31 Potpore za decentralizirane izdatke</t>
  </si>
  <si>
    <t>Izvor: 49 Pomoći iz državnog proračuna za plaće te ostale rashode za zaposlene</t>
  </si>
  <si>
    <t>Izvor 44 EU fondovi</t>
  </si>
  <si>
    <t>Izvor 42 namjenske pomoći</t>
  </si>
  <si>
    <t>Izvor: 55 Donacije i ostali namjenski prihodi proračunskih korisnika</t>
  </si>
  <si>
    <t>SVEUKUPNO PRIHODI</t>
  </si>
  <si>
    <t>Izvor: 42 Namjenske tekuće pomoći</t>
  </si>
  <si>
    <t>Izvor: 44 EU fondovi-pomoći</t>
  </si>
  <si>
    <t>Izvor: 99 Višak/manjak prihoda proračunskih korisnika</t>
  </si>
  <si>
    <t>SVEUKUPNO RASHODI</t>
  </si>
  <si>
    <t>Izvor:5.56 Fondovi EU</t>
  </si>
  <si>
    <t>IZVORNI PLAN ILI REBALANS 2026.</t>
  </si>
  <si>
    <t xml:space="preserve">OSTVARENJE/IZVRŠENJE 
2026. </t>
  </si>
  <si>
    <t>I. OPĆI DIO</t>
  </si>
  <si>
    <t>SAŽETAK  RAČUNA PRIHODA I RASHODA I RAČUNA FINANCIRANJA</t>
  </si>
  <si>
    <t>BROJČANA OZNAKA I NAZIV</t>
  </si>
  <si>
    <t>Ostvarenje prethodne godine (1)</t>
  </si>
  <si>
    <t>Izvorni plan (2)</t>
  </si>
  <si>
    <t>Ostvarenje (4)</t>
  </si>
  <si>
    <t>Ind. (6.) (4./2.)</t>
  </si>
  <si>
    <t>6 Prihodi poslovanja</t>
  </si>
  <si>
    <t>7 Prihodi od prodaje nefinancijske imovine</t>
  </si>
  <si>
    <t>PRIHODI UKUPNO</t>
  </si>
  <si>
    <t>3 Rashodi poslovanja</t>
  </si>
  <si>
    <t>4 Rashodi za nabavu nefinancijske imovine</t>
  </si>
  <si>
    <t>RASHODI UKUPNO</t>
  </si>
  <si>
    <t>VIŠAK/MANJAK PRIHODA prenešeni (+/-)</t>
  </si>
  <si>
    <t>IZVJEŠTAJ O PRIHODIMA I RASHODIMA PREMA FUNKCIJSKOJ KLASIFIKACIJI</t>
  </si>
  <si>
    <t>Ostvarenje preth. god. (1)</t>
  </si>
  <si>
    <t>Izvorni plan</t>
  </si>
  <si>
    <t>Ostvarenje (3.)</t>
  </si>
  <si>
    <t>Funk. klas: 0 Javnost</t>
  </si>
  <si>
    <t>Funk. klas: 09 OBRAZOVANJE</t>
  </si>
  <si>
    <t>Funk. klas: 091 Predškolsko i osnovno obrazovanje</t>
  </si>
  <si>
    <t>41</t>
  </si>
  <si>
    <t>46,70%</t>
  </si>
  <si>
    <t>Potpore za decentralizirane izdatke</t>
  </si>
  <si>
    <t>Izvor: 41</t>
  </si>
  <si>
    <t>ŠKOLSKA OPREMA</t>
  </si>
  <si>
    <t>K805602</t>
  </si>
  <si>
    <t>KAPITALNO ULAGANJE U ŠKOLSTVO - MINIMALNI FINANCIJSKI STANDARD</t>
  </si>
  <si>
    <t>8056</t>
  </si>
  <si>
    <t>16,56%</t>
  </si>
  <si>
    <t>18,54%</t>
  </si>
  <si>
    <t>Donacije i ostali namjenski prihodi proračunskih korisnika</t>
  </si>
  <si>
    <t>Izvor: 65</t>
  </si>
  <si>
    <t>53,45%</t>
  </si>
  <si>
    <t>11</t>
  </si>
  <si>
    <t>145,99%</t>
  </si>
  <si>
    <t>24,92%</t>
  </si>
  <si>
    <t>14,29%</t>
  </si>
  <si>
    <t>28,31%</t>
  </si>
  <si>
    <t>27,38%</t>
  </si>
  <si>
    <t>34,72%</t>
  </si>
  <si>
    <t>Opći prihodi i primici</t>
  </si>
  <si>
    <t>Izvor: 11</t>
  </si>
  <si>
    <t>22,24%</t>
  </si>
  <si>
    <t>PREHRANA ZA UČENIKE U OSNOVNIM ŠKOLAMA</t>
  </si>
  <si>
    <t>A805543</t>
  </si>
  <si>
    <t>96,96%</t>
  </si>
  <si>
    <t>56</t>
  </si>
  <si>
    <t>Fondovi EU</t>
  </si>
  <si>
    <t>Izvor: 56</t>
  </si>
  <si>
    <t>54</t>
  </si>
  <si>
    <t>EU fondovi-pomoći</t>
  </si>
  <si>
    <t>Izvor: 54</t>
  </si>
  <si>
    <t>52</t>
  </si>
  <si>
    <t>Namjenske tekuće pomoći</t>
  </si>
  <si>
    <t>Izvor: 52</t>
  </si>
  <si>
    <t>89,69%</t>
  </si>
  <si>
    <t>SHEMA ŠKOLSKOG VOĆA</t>
  </si>
  <si>
    <t>A805540</t>
  </si>
  <si>
    <t>NABAVA ŠKOLSKIH UDŽBENIKA</t>
  </si>
  <si>
    <t>A805539</t>
  </si>
  <si>
    <t>64,37%</t>
  </si>
  <si>
    <t>115,91%</t>
  </si>
  <si>
    <t>73,66%</t>
  </si>
  <si>
    <t>45,14%</t>
  </si>
  <si>
    <t>24,68%</t>
  </si>
  <si>
    <t>26,39%</t>
  </si>
  <si>
    <t>27,63%</t>
  </si>
  <si>
    <t>5,63%</t>
  </si>
  <si>
    <t>35,85%</t>
  </si>
  <si>
    <t>40,00%</t>
  </si>
  <si>
    <t>84,30%</t>
  </si>
  <si>
    <t>65,89%</t>
  </si>
  <si>
    <t>60,59%</t>
  </si>
  <si>
    <t>39,80%</t>
  </si>
  <si>
    <t>ASISTENT U NASTAVI</t>
  </si>
  <si>
    <t>A805536</t>
  </si>
  <si>
    <t>8,85%</t>
  </si>
  <si>
    <t>7,50%</t>
  </si>
  <si>
    <t>7,58%</t>
  </si>
  <si>
    <t>47,32%</t>
  </si>
  <si>
    <t>90,80%</t>
  </si>
  <si>
    <t>46,49%</t>
  </si>
  <si>
    <t>47,87%</t>
  </si>
  <si>
    <t>45,53%</t>
  </si>
  <si>
    <t>STRUČNO RAZVOJNE SLUŽBE</t>
  </si>
  <si>
    <t>A805523</t>
  </si>
  <si>
    <t>TEKUĆE I INVESTICIJSKO ODRŽAVANJE IZNAD MINIMALNOG STANDARDA</t>
  </si>
  <si>
    <t>A805521</t>
  </si>
  <si>
    <t>74,37%</t>
  </si>
  <si>
    <t>33,97%</t>
  </si>
  <si>
    <t>46,45%</t>
  </si>
  <si>
    <t>45,00%</t>
  </si>
  <si>
    <t>30,83%</t>
  </si>
  <si>
    <t>48,86%</t>
  </si>
  <si>
    <t>57,14%</t>
  </si>
  <si>
    <t>51,41%</t>
  </si>
  <si>
    <t>51,18%</t>
  </si>
  <si>
    <t>46,47%</t>
  </si>
  <si>
    <t>50,50%</t>
  </si>
  <si>
    <t>PRODUŽENI BORAVAK</t>
  </si>
  <si>
    <t>A805506</t>
  </si>
  <si>
    <t>64,80%</t>
  </si>
  <si>
    <t>35</t>
  </si>
  <si>
    <t>Vlastiti prihodi proračunskih korisnika</t>
  </si>
  <si>
    <t>Izvor: 35</t>
  </si>
  <si>
    <t>198,00%</t>
  </si>
  <si>
    <t>68,58%</t>
  </si>
  <si>
    <t>92,80%</t>
  </si>
  <si>
    <t>72,87%</t>
  </si>
  <si>
    <t>OSTALI PROJEKTI U OSNOVNOM ŠKOLSTVU</t>
  </si>
  <si>
    <t>A805502</t>
  </si>
  <si>
    <t>37,30%</t>
  </si>
  <si>
    <t>DECENTRALIZIRANE FUNKCIJE - IZNAD MINIMALNOG FINANCIJSKOG STANDARDA</t>
  </si>
  <si>
    <t>8055</t>
  </si>
  <si>
    <t>11,05%</t>
  </si>
  <si>
    <t>59</t>
  </si>
  <si>
    <t>42,76%</t>
  </si>
  <si>
    <t>38,43%</t>
  </si>
  <si>
    <t>47,00%</t>
  </si>
  <si>
    <t>51,17%</t>
  </si>
  <si>
    <t>44,34%</t>
  </si>
  <si>
    <t>45,10%</t>
  </si>
  <si>
    <t>44,95%</t>
  </si>
  <si>
    <t>Pomoći iz državnog proračuna za plaće te ostale rashode za zaposlene</t>
  </si>
  <si>
    <t>Izvor: 59</t>
  </si>
  <si>
    <t>REDOVNA DJELATNOST OSNOVNOG OBRAZOVANJA</t>
  </si>
  <si>
    <t>T805404</t>
  </si>
  <si>
    <t>48,88%</t>
  </si>
  <si>
    <t>35,00%</t>
  </si>
  <si>
    <t>149,51%</t>
  </si>
  <si>
    <t>103,01%</t>
  </si>
  <si>
    <t>140,51%</t>
  </si>
  <si>
    <t>55,51%</t>
  </si>
  <si>
    <t>53,33%</t>
  </si>
  <si>
    <t>52,12%</t>
  </si>
  <si>
    <t>88,90%</t>
  </si>
  <si>
    <t>88,56%</t>
  </si>
  <si>
    <t>MATERIJALNI I FINANCIJSKI RASHODI</t>
  </si>
  <si>
    <t>A805401</t>
  </si>
  <si>
    <t>47,33%</t>
  </si>
  <si>
    <t>DECENTRALIZIRANE FUNKCIJE- MINIMALNI FINANCIJSKI STANDARD</t>
  </si>
  <si>
    <t>8054</t>
  </si>
  <si>
    <t>11919</t>
  </si>
  <si>
    <t>OSNOVNO ŠKOLSTVO</t>
  </si>
  <si>
    <t>Glava: 00831</t>
  </si>
  <si>
    <t>UPRAVNI ODJEL ZA OBRAZOVANJE, SOCIJALNU SKRB I CIVILNO DRUŠTVO</t>
  </si>
  <si>
    <t>Razdjel: 008</t>
  </si>
  <si>
    <t>GRAD DUBROVNIK</t>
  </si>
  <si>
    <t>1019056</t>
  </si>
  <si>
    <t>SVEUKUPNO RASHODI I IZDACI</t>
  </si>
  <si>
    <t>IZVJEŠTAJ O IZVRŠENJU FINANCIJSKOG PLANA OSNOVNE ŠKOLE MARINA GETALDIĆA ZA PRVO POLUGODIŠTE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</si>
</sst>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#,##0.00#####"/>
    <numFmt numFmtId="165" formatCode="_-* #,##0.00\ [$€-41A]_-;\-* #,##0.00\ [$€-41A]_-;_-* &quot;-&quot;??\ [$€-41A]_-;_-@_-"/>
    <numFmt numFmtId="166" formatCode="#,##0.0000000"/>
  </numFmts>
  <fonts count="25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1"/>
      <color indexed="8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i/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i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wrapText="1"/>
    </xf>
    <xf numFmtId="0" fontId="4" fillId="3" borderId="2" xfId="0" applyFont="1" applyFill="1" applyBorder="1" applyAlignment="1">
      <alignment wrapText="1"/>
    </xf>
    <xf numFmtId="164" fontId="4" fillId="3" borderId="2" xfId="0" applyNumberFormat="1" applyFont="1" applyFill="1" applyBorder="1" applyAlignment="1">
      <alignment horizontal="right"/>
    </xf>
    <xf numFmtId="0" fontId="0" fillId="3" borderId="2" xfId="0" applyFill="1" applyBorder="1" applyAlignment="1">
      <alignment wrapText="1"/>
    </xf>
    <xf numFmtId="164" fontId="0" fillId="3" borderId="2" xfId="0" applyNumberFormat="1" applyFill="1" applyBorder="1" applyAlignment="1">
      <alignment horizontal="right"/>
    </xf>
    <xf numFmtId="0" fontId="0" fillId="4" borderId="2" xfId="0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164" fontId="0" fillId="4" borderId="2" xfId="0" applyNumberFormat="1" applyFill="1" applyBorder="1" applyAlignment="1">
      <alignment horizontal="right"/>
    </xf>
    <xf numFmtId="164" fontId="4" fillId="4" borderId="2" xfId="0" applyNumberFormat="1" applyFont="1" applyFill="1" applyBorder="1" applyAlignment="1">
      <alignment horizontal="right"/>
    </xf>
    <xf numFmtId="0" fontId="6" fillId="6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right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10" fontId="7" fillId="6" borderId="2" xfId="1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5" fillId="5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left" wrapText="1"/>
    </xf>
    <xf numFmtId="0" fontId="4" fillId="7" borderId="2" xfId="0" applyFont="1" applyFill="1" applyBorder="1" applyAlignment="1">
      <alignment horizontal="left" vertical="center" wrapText="1"/>
    </xf>
    <xf numFmtId="164" fontId="0" fillId="7" borderId="2" xfId="0" applyNumberFormat="1" applyFill="1" applyBorder="1" applyAlignment="1">
      <alignment horizontal="left" wrapText="1"/>
    </xf>
    <xf numFmtId="0" fontId="6" fillId="7" borderId="2" xfId="0" applyFont="1" applyFill="1" applyBorder="1" applyAlignment="1">
      <alignment horizontal="left" vertical="center" wrapText="1"/>
    </xf>
    <xf numFmtId="164" fontId="0" fillId="8" borderId="2" xfId="0" applyNumberFormat="1" applyFill="1" applyBorder="1" applyAlignment="1">
      <alignment horizontal="right"/>
    </xf>
    <xf numFmtId="0" fontId="0" fillId="8" borderId="2" xfId="0" applyFill="1" applyBorder="1" applyAlignment="1">
      <alignment wrapText="1"/>
    </xf>
    <xf numFmtId="0" fontId="4" fillId="8" borderId="2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165" fontId="0" fillId="3" borderId="2" xfId="0" applyNumberFormat="1" applyFill="1" applyBorder="1" applyAlignment="1">
      <alignment horizontal="center"/>
    </xf>
    <xf numFmtId="0" fontId="7" fillId="6" borderId="2" xfId="0" applyFont="1" applyFill="1" applyBorder="1" applyAlignment="1">
      <alignment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left" vertical="center" wrapText="1"/>
    </xf>
    <xf numFmtId="165" fontId="4" fillId="3" borderId="2" xfId="0" applyNumberFormat="1" applyFont="1" applyFill="1" applyBorder="1" applyAlignment="1">
      <alignment horizontal="center"/>
    </xf>
    <xf numFmtId="10" fontId="13" fillId="6" borderId="2" xfId="0" applyNumberFormat="1" applyFont="1" applyFill="1" applyBorder="1" applyAlignment="1">
      <alignment horizontal="center" wrapText="1"/>
    </xf>
    <xf numFmtId="165" fontId="7" fillId="6" borderId="2" xfId="0" applyNumberFormat="1" applyFont="1" applyFill="1" applyBorder="1" applyAlignment="1">
      <alignment horizontal="right" wrapText="1"/>
    </xf>
    <xf numFmtId="165" fontId="13" fillId="6" borderId="2" xfId="0" applyNumberFormat="1" applyFont="1" applyFill="1" applyBorder="1" applyAlignment="1">
      <alignment horizontal="right" wrapText="1"/>
    </xf>
    <xf numFmtId="165" fontId="0" fillId="0" borderId="0" xfId="0" applyNumberFormat="1"/>
    <xf numFmtId="0" fontId="0" fillId="4" borderId="2" xfId="0" applyFill="1" applyBorder="1"/>
    <xf numFmtId="166" fontId="0" fillId="0" borderId="0" xfId="0" applyNumberFormat="1"/>
    <xf numFmtId="0" fontId="0" fillId="3" borderId="0" xfId="0" applyFill="1" applyBorder="1" applyAlignment="1">
      <alignment wrapText="1"/>
    </xf>
    <xf numFmtId="164" fontId="0" fillId="3" borderId="0" xfId="0" applyNumberFormat="1" applyFill="1" applyBorder="1" applyAlignment="1">
      <alignment horizontal="right"/>
    </xf>
    <xf numFmtId="0" fontId="1" fillId="3" borderId="0" xfId="0" applyFont="1" applyFill="1" applyBorder="1"/>
    <xf numFmtId="0" fontId="15" fillId="0" borderId="2" xfId="0" applyFont="1" applyBorder="1" applyAlignment="1">
      <alignment horizontal="left"/>
    </xf>
    <xf numFmtId="0" fontId="16" fillId="7" borderId="2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 wrapText="1"/>
    </xf>
    <xf numFmtId="4" fontId="17" fillId="6" borderId="2" xfId="0" applyNumberFormat="1" applyFont="1" applyFill="1" applyBorder="1" applyAlignment="1">
      <alignment horizontal="left" vertical="center" wrapText="1"/>
    </xf>
    <xf numFmtId="10" fontId="17" fillId="6" borderId="2" xfId="1" applyNumberFormat="1" applyFont="1" applyFill="1" applyBorder="1" applyAlignment="1">
      <alignment horizontal="left" vertical="center" wrapText="1"/>
    </xf>
    <xf numFmtId="4" fontId="11" fillId="6" borderId="2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3" fillId="6" borderId="2" xfId="0" applyFont="1" applyFill="1" applyBorder="1" applyAlignment="1">
      <alignment horizontal="left" vertical="center" wrapText="1"/>
    </xf>
    <xf numFmtId="4" fontId="15" fillId="10" borderId="2" xfId="0" applyNumberFormat="1" applyFont="1" applyFill="1" applyBorder="1" applyAlignment="1">
      <alignment horizontal="left"/>
    </xf>
    <xf numFmtId="4" fontId="7" fillId="10" borderId="2" xfId="0" applyNumberFormat="1" applyFont="1" applyFill="1" applyBorder="1" applyAlignment="1">
      <alignment horizontal="right" vertical="center" wrapText="1"/>
    </xf>
    <xf numFmtId="0" fontId="20" fillId="6" borderId="2" xfId="0" applyFont="1" applyFill="1" applyBorder="1" applyAlignment="1">
      <alignment vertical="center"/>
    </xf>
    <xf numFmtId="4" fontId="0" fillId="0" borderId="0" xfId="0" applyNumberFormat="1"/>
    <xf numFmtId="0" fontId="7" fillId="6" borderId="9" xfId="0" applyFont="1" applyFill="1" applyBorder="1" applyAlignment="1">
      <alignment horizontal="right" vertical="center" wrapText="1"/>
    </xf>
    <xf numFmtId="4" fontId="13" fillId="12" borderId="2" xfId="0" applyNumberFormat="1" applyFont="1" applyFill="1" applyBorder="1" applyAlignment="1">
      <alignment horizontal="right" vertical="center" wrapText="1"/>
    </xf>
    <xf numFmtId="4" fontId="13" fillId="6" borderId="9" xfId="0" applyNumberFormat="1" applyFont="1" applyFill="1" applyBorder="1" applyAlignment="1">
      <alignment horizontal="right" vertical="center" wrapText="1"/>
    </xf>
    <xf numFmtId="4" fontId="7" fillId="6" borderId="9" xfId="0" applyNumberFormat="1" applyFont="1" applyFill="1" applyBorder="1" applyAlignment="1">
      <alignment horizontal="right" vertical="center" wrapText="1"/>
    </xf>
    <xf numFmtId="4" fontId="7" fillId="0" borderId="0" xfId="0" applyNumberFormat="1" applyFont="1"/>
    <xf numFmtId="4" fontId="6" fillId="6" borderId="10" xfId="0" applyNumberFormat="1" applyFont="1" applyFill="1" applyBorder="1" applyAlignment="1">
      <alignment vertical="center" wrapText="1"/>
    </xf>
    <xf numFmtId="4" fontId="7" fillId="6" borderId="10" xfId="0" applyNumberFormat="1" applyFont="1" applyFill="1" applyBorder="1" applyAlignment="1">
      <alignment horizontal="right" vertical="center" wrapText="1"/>
    </xf>
    <xf numFmtId="4" fontId="13" fillId="6" borderId="10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20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vertical="center"/>
    </xf>
    <xf numFmtId="0" fontId="10" fillId="6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12" borderId="2" xfId="0" applyFont="1" applyFill="1" applyBorder="1" applyAlignment="1">
      <alignment vertical="center"/>
    </xf>
    <xf numFmtId="0" fontId="7" fillId="6" borderId="9" xfId="0" applyFont="1" applyFill="1" applyBorder="1" applyAlignment="1">
      <alignment vertical="center"/>
    </xf>
    <xf numFmtId="4" fontId="7" fillId="6" borderId="8" xfId="0" applyNumberFormat="1" applyFont="1" applyFill="1" applyBorder="1" applyAlignment="1">
      <alignment horizontal="center" wrapText="1"/>
    </xf>
    <xf numFmtId="0" fontId="21" fillId="0" borderId="0" xfId="0" applyFont="1" applyAlignment="1"/>
    <xf numFmtId="0" fontId="0" fillId="0" borderId="0" xfId="0" applyAlignment="1">
      <alignment horizontal="center"/>
    </xf>
    <xf numFmtId="0" fontId="3" fillId="6" borderId="2" xfId="0" applyFont="1" applyFill="1" applyBorder="1" applyAlignment="1">
      <alignment vertical="center"/>
    </xf>
    <xf numFmtId="0" fontId="13" fillId="6" borderId="2" xfId="0" applyFont="1" applyFill="1" applyBorder="1" applyAlignment="1">
      <alignment vertical="center" wrapText="1"/>
    </xf>
    <xf numFmtId="4" fontId="13" fillId="6" borderId="2" xfId="0" applyNumberFormat="1" applyFont="1" applyFill="1" applyBorder="1" applyAlignment="1">
      <alignment horizontal="right" vertical="center" wrapText="1"/>
    </xf>
    <xf numFmtId="10" fontId="13" fillId="6" borderId="2" xfId="1" applyNumberFormat="1" applyFont="1" applyFill="1" applyBorder="1" applyAlignment="1">
      <alignment horizontal="right" vertical="center" wrapText="1"/>
    </xf>
    <xf numFmtId="4" fontId="0" fillId="0" borderId="2" xfId="0" applyNumberFormat="1" applyBorder="1"/>
    <xf numFmtId="0" fontId="0" fillId="0" borderId="11" xfId="0" applyBorder="1"/>
    <xf numFmtId="0" fontId="8" fillId="2" borderId="11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wrapText="1"/>
    </xf>
    <xf numFmtId="0" fontId="0" fillId="3" borderId="2" xfId="0" applyFill="1" applyBorder="1"/>
    <xf numFmtId="0" fontId="4" fillId="3" borderId="2" xfId="0" applyFont="1" applyFill="1" applyBorder="1"/>
    <xf numFmtId="0" fontId="0" fillId="3" borderId="6" xfId="0" applyFill="1" applyBorder="1"/>
    <xf numFmtId="0" fontId="4" fillId="3" borderId="4" xfId="0" applyFont="1" applyFill="1" applyBorder="1" applyAlignment="1">
      <alignment wrapText="1"/>
    </xf>
    <xf numFmtId="0" fontId="4" fillId="3" borderId="3" xfId="0" applyFont="1" applyFill="1" applyBorder="1"/>
    <xf numFmtId="0" fontId="0" fillId="4" borderId="4" xfId="0" applyFill="1" applyBorder="1" applyAlignment="1">
      <alignment wrapText="1"/>
    </xf>
    <xf numFmtId="0" fontId="0" fillId="4" borderId="3" xfId="0" applyFill="1" applyBorder="1"/>
    <xf numFmtId="0" fontId="0" fillId="3" borderId="4" xfId="0" applyFill="1" applyBorder="1" applyAlignment="1">
      <alignment wrapText="1"/>
    </xf>
    <xf numFmtId="0" fontId="0" fillId="3" borderId="3" xfId="0" applyFill="1" applyBorder="1"/>
    <xf numFmtId="0" fontId="8" fillId="2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left" vertical="center" wrapText="1"/>
    </xf>
    <xf numFmtId="0" fontId="12" fillId="10" borderId="2" xfId="0" applyFont="1" applyFill="1" applyBorder="1" applyAlignment="1">
      <alignment horizontal="left" vertical="center" wrapText="1"/>
    </xf>
    <xf numFmtId="10" fontId="17" fillId="10" borderId="2" xfId="1" applyNumberFormat="1" applyFont="1" applyFill="1" applyBorder="1" applyAlignment="1">
      <alignment horizontal="left" vertical="center" wrapText="1"/>
    </xf>
    <xf numFmtId="0" fontId="4" fillId="10" borderId="3" xfId="0" applyFont="1" applyFill="1" applyBorder="1"/>
    <xf numFmtId="0" fontId="4" fillId="10" borderId="2" xfId="0" applyFont="1" applyFill="1" applyBorder="1"/>
    <xf numFmtId="0" fontId="4" fillId="10" borderId="4" xfId="0" applyFont="1" applyFill="1" applyBorder="1" applyAlignment="1">
      <alignment wrapText="1"/>
    </xf>
    <xf numFmtId="164" fontId="4" fillId="10" borderId="2" xfId="0" applyNumberFormat="1" applyFont="1" applyFill="1" applyBorder="1" applyAlignment="1">
      <alignment horizontal="right"/>
    </xf>
    <xf numFmtId="10" fontId="7" fillId="6" borderId="2" xfId="1" applyNumberFormat="1" applyFont="1" applyFill="1" applyBorder="1" applyAlignment="1">
      <alignment horizontal="right" wrapText="1"/>
    </xf>
    <xf numFmtId="10" fontId="13" fillId="4" borderId="2" xfId="0" applyNumberFormat="1" applyFont="1" applyFill="1" applyBorder="1" applyAlignment="1">
      <alignment horizontal="center" wrapText="1"/>
    </xf>
    <xf numFmtId="10" fontId="13" fillId="4" borderId="2" xfId="1" applyNumberFormat="1" applyFont="1" applyFill="1" applyBorder="1" applyAlignment="1">
      <alignment horizontal="right" wrapText="1"/>
    </xf>
    <xf numFmtId="10" fontId="17" fillId="3" borderId="2" xfId="1" applyNumberFormat="1" applyFont="1" applyFill="1" applyBorder="1" applyAlignment="1">
      <alignment horizontal="left" vertical="center" wrapText="1"/>
    </xf>
    <xf numFmtId="165" fontId="22" fillId="3" borderId="2" xfId="0" applyNumberFormat="1" applyFont="1" applyFill="1" applyBorder="1" applyAlignment="1">
      <alignment horizontal="center"/>
    </xf>
    <xf numFmtId="165" fontId="23" fillId="3" borderId="2" xfId="0" applyNumberFormat="1" applyFont="1" applyFill="1" applyBorder="1" applyAlignment="1">
      <alignment horizontal="center"/>
    </xf>
    <xf numFmtId="4" fontId="0" fillId="0" borderId="2" xfId="0" applyNumberFormat="1" applyBorder="1" applyAlignment="1">
      <alignment horizontal="right" vertical="center"/>
    </xf>
    <xf numFmtId="0" fontId="20" fillId="6" borderId="2" xfId="0" applyFont="1" applyFill="1" applyBorder="1" applyAlignment="1">
      <alignment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4" fillId="11" borderId="0" xfId="0" applyNumberFormat="1" applyFont="1" applyFill="1" applyBorder="1" applyAlignment="1" applyProtection="1">
      <alignment horizontal="left" vertical="top" wrapText="1"/>
    </xf>
    <xf numFmtId="0" fontId="18" fillId="11" borderId="0" xfId="0" applyNumberFormat="1" applyFont="1" applyFill="1" applyBorder="1" applyAlignment="1" applyProtection="1">
      <alignment horizontal="left" vertical="top" wrapText="1"/>
    </xf>
    <xf numFmtId="0" fontId="19" fillId="3" borderId="0" xfId="0" applyFont="1" applyFill="1" applyAlignment="1">
      <alignment horizontal="left" vertical="center" wrapText="1"/>
    </xf>
    <xf numFmtId="0" fontId="14" fillId="9" borderId="1" xfId="0" applyFont="1" applyFill="1" applyBorder="1" applyAlignment="1">
      <alignment horizontal="center" wrapText="1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7006975"/>
        <c:axId val="1956589727"/>
      </c:barChart>
      <c:catAx>
        <c:axId val="172700697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6589727"/>
        <c:crosses val="autoZero"/>
        <c:auto val="1"/>
        <c:lblAlgn val="ctr"/>
        <c:lblOffset val="100"/>
        <c:noMultiLvlLbl val="0"/>
      </c:catAx>
      <c:valAx>
        <c:axId val="1956589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7006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3</xdr:row>
      <xdr:rowOff>242887</xdr:rowOff>
    </xdr:from>
    <xdr:to>
      <xdr:col>14</xdr:col>
      <xdr:colOff>247650</xdr:colOff>
      <xdr:row>7</xdr:row>
      <xdr:rowOff>395287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F3B53032-208A-4644-9C9C-48A2C43CAD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C1AFC-F469-4543-8F10-DF210EF58A38}">
  <dimension ref="B5:M18"/>
  <sheetViews>
    <sheetView tabSelected="1" topLeftCell="B1" zoomScale="80" zoomScaleNormal="80" workbookViewId="0">
      <selection activeCell="D8" sqref="D8"/>
    </sheetView>
  </sheetViews>
  <sheetFormatPr defaultRowHeight="15" x14ac:dyDescent="0.25"/>
  <cols>
    <col min="1" max="1" width="18.7109375" customWidth="1"/>
    <col min="2" max="2" width="44.28515625" style="64" customWidth="1"/>
    <col min="3" max="3" width="22.5703125" customWidth="1"/>
    <col min="4" max="4" width="17.140625" customWidth="1"/>
    <col min="5" max="5" width="17.5703125" customWidth="1"/>
    <col min="6" max="6" width="11" customWidth="1"/>
    <col min="7" max="7" width="17.5703125" customWidth="1"/>
  </cols>
  <sheetData>
    <row r="5" spans="2:13" x14ac:dyDescent="0.25">
      <c r="B5" s="109" t="s">
        <v>306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</row>
    <row r="6" spans="2:13" ht="15.75" x14ac:dyDescent="0.25">
      <c r="C6" s="111" t="s">
        <v>155</v>
      </c>
      <c r="D6" s="111"/>
      <c r="E6" s="111"/>
      <c r="F6" s="111"/>
      <c r="G6" s="111"/>
      <c r="H6" s="111"/>
      <c r="I6" s="111"/>
      <c r="J6" s="111"/>
      <c r="K6" s="111"/>
      <c r="L6" s="111"/>
      <c r="M6" s="111"/>
    </row>
    <row r="7" spans="2:13" ht="15.75" x14ac:dyDescent="0.25">
      <c r="C7" s="111" t="s">
        <v>156</v>
      </c>
      <c r="D7" s="111"/>
      <c r="E7" s="111"/>
      <c r="F7" s="111"/>
      <c r="G7" s="111"/>
      <c r="H7" s="111"/>
      <c r="I7" s="111"/>
      <c r="J7" s="111"/>
      <c r="K7" s="111"/>
      <c r="L7" s="111"/>
      <c r="M7" s="111"/>
    </row>
    <row r="8" spans="2:13" ht="61.5" customHeight="1" x14ac:dyDescent="0.25">
      <c r="B8" s="65" t="s">
        <v>157</v>
      </c>
      <c r="C8" s="108" t="s">
        <v>158</v>
      </c>
      <c r="D8" s="54" t="s">
        <v>159</v>
      </c>
      <c r="E8" s="54" t="s">
        <v>160</v>
      </c>
      <c r="F8" s="107" t="s">
        <v>130</v>
      </c>
      <c r="G8" s="54" t="s">
        <v>161</v>
      </c>
    </row>
    <row r="9" spans="2:13" ht="21.75" customHeight="1" thickBot="1" x14ac:dyDescent="0.3">
      <c r="B9" s="66" t="s">
        <v>8</v>
      </c>
      <c r="C9" s="10"/>
      <c r="D9" s="10"/>
      <c r="E9" s="10"/>
      <c r="F9" s="10"/>
      <c r="G9" s="10"/>
    </row>
    <row r="10" spans="2:13" ht="42" customHeight="1" thickBot="1" x14ac:dyDescent="0.3">
      <c r="B10" s="67" t="s">
        <v>162</v>
      </c>
      <c r="C10" s="55">
        <f>592179.82+173601.85</f>
        <v>765781.66999999993</v>
      </c>
      <c r="D10" s="71">
        <f>1398830+352290</f>
        <v>1751120</v>
      </c>
      <c r="E10" s="55">
        <v>823262.73</v>
      </c>
      <c r="F10" s="13">
        <f>E10/C10</f>
        <v>1.0750619429164452</v>
      </c>
      <c r="G10" s="13">
        <f>E10/D10</f>
        <v>0.47013495934030791</v>
      </c>
    </row>
    <row r="11" spans="2:13" ht="69" customHeight="1" thickBot="1" x14ac:dyDescent="0.3">
      <c r="B11" s="67" t="s">
        <v>163</v>
      </c>
      <c r="C11" s="11">
        <v>22.22</v>
      </c>
      <c r="D11" s="56">
        <v>90</v>
      </c>
      <c r="E11" s="11">
        <v>0</v>
      </c>
      <c r="F11" s="13">
        <f t="shared" ref="F11:F15" si="0">E11/C11</f>
        <v>0</v>
      </c>
      <c r="G11" s="13">
        <f t="shared" ref="G11:G15" si="1">E11/D11</f>
        <v>0</v>
      </c>
    </row>
    <row r="12" spans="2:13" ht="15.75" thickBot="1" x14ac:dyDescent="0.3">
      <c r="B12" s="68" t="s">
        <v>164</v>
      </c>
      <c r="C12" s="57">
        <f>+C10+C11</f>
        <v>765803.8899999999</v>
      </c>
      <c r="D12" s="58">
        <v>1751120</v>
      </c>
      <c r="E12" s="57">
        <v>823262.73</v>
      </c>
      <c r="F12" s="13">
        <f t="shared" si="0"/>
        <v>1.0750307497132199</v>
      </c>
      <c r="G12" s="13">
        <f t="shared" si="1"/>
        <v>0.47013495934030791</v>
      </c>
    </row>
    <row r="13" spans="2:13" ht="15.75" thickBot="1" x14ac:dyDescent="0.3">
      <c r="B13" s="67" t="s">
        <v>165</v>
      </c>
      <c r="C13" s="60">
        <v>867298.21</v>
      </c>
      <c r="D13" s="59">
        <f>D15-D14</f>
        <v>1721360</v>
      </c>
      <c r="E13" s="60">
        <v>784876.52</v>
      </c>
      <c r="F13" s="13">
        <f t="shared" si="0"/>
        <v>0.90496730069349507</v>
      </c>
      <c r="G13" s="13">
        <f t="shared" si="1"/>
        <v>0.45596302923269971</v>
      </c>
    </row>
    <row r="14" spans="2:13" x14ac:dyDescent="0.25">
      <c r="B14" s="67" t="s">
        <v>166</v>
      </c>
      <c r="C14" s="12">
        <v>1496.25</v>
      </c>
      <c r="D14" s="12">
        <v>29760</v>
      </c>
      <c r="E14" s="12">
        <v>2787.73</v>
      </c>
      <c r="F14" s="13">
        <f t="shared" si="0"/>
        <v>1.8631445279866332</v>
      </c>
      <c r="G14" s="13">
        <f t="shared" si="1"/>
        <v>9.3673723118279567E-2</v>
      </c>
      <c r="I14" s="55"/>
    </row>
    <row r="15" spans="2:13" x14ac:dyDescent="0.25">
      <c r="B15" s="69" t="s">
        <v>167</v>
      </c>
      <c r="C15" s="57">
        <f>+C14+C13</f>
        <v>868794.46</v>
      </c>
      <c r="D15" s="57">
        <v>1751120</v>
      </c>
      <c r="E15" s="57">
        <f>E13+E14</f>
        <v>787664.25</v>
      </c>
      <c r="F15" s="13">
        <f t="shared" si="0"/>
        <v>0.90661748694852407</v>
      </c>
      <c r="G15" s="13">
        <f t="shared" si="1"/>
        <v>0.44980598131481564</v>
      </c>
      <c r="I15" s="55"/>
    </row>
    <row r="16" spans="2:13" x14ac:dyDescent="0.25">
      <c r="B16" s="66" t="s">
        <v>127</v>
      </c>
      <c r="C16" s="12">
        <f>+C12-C15</f>
        <v>-102990.57000000007</v>
      </c>
      <c r="D16" s="12">
        <v>0</v>
      </c>
      <c r="E16" s="12">
        <f>E12-E15</f>
        <v>35598.479999999981</v>
      </c>
      <c r="F16" s="13"/>
      <c r="G16" s="13"/>
      <c r="I16" s="55"/>
    </row>
    <row r="17" spans="2:7" ht="15.75" thickBot="1" x14ac:dyDescent="0.3">
      <c r="B17" s="70" t="s">
        <v>168</v>
      </c>
      <c r="C17" s="61">
        <f>10235.86-7.64</f>
        <v>10228.220000000001</v>
      </c>
      <c r="D17" s="62">
        <v>0</v>
      </c>
      <c r="E17" s="61">
        <v>-115051.62</v>
      </c>
      <c r="F17" s="13"/>
      <c r="G17" s="13"/>
    </row>
    <row r="18" spans="2:7" ht="15.75" thickBot="1" x14ac:dyDescent="0.3">
      <c r="B18" s="70" t="s">
        <v>128</v>
      </c>
      <c r="C18" s="63">
        <f>+C16+C17</f>
        <v>-92762.350000000064</v>
      </c>
      <c r="D18" s="62">
        <v>0</v>
      </c>
      <c r="E18" s="63">
        <f>+E17+E16</f>
        <v>-79453.140000000014</v>
      </c>
      <c r="F18" s="13"/>
      <c r="G18" s="13"/>
    </row>
  </sheetData>
  <mergeCells count="3">
    <mergeCell ref="B5:L5"/>
    <mergeCell ref="C6:M6"/>
    <mergeCell ref="C7:M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D29D-98AB-42D0-84CC-A2C6FC4F350F}">
  <dimension ref="A2:CQ74"/>
  <sheetViews>
    <sheetView topLeftCell="A10" workbookViewId="0">
      <selection activeCell="K15" sqref="K15"/>
    </sheetView>
  </sheetViews>
  <sheetFormatPr defaultRowHeight="15" x14ac:dyDescent="0.25"/>
  <cols>
    <col min="1" max="1" width="8.42578125" customWidth="1" collapsed="1"/>
    <col min="2" max="2" width="19.85546875" customWidth="1" collapsed="1"/>
    <col min="3" max="3" width="13.7109375" customWidth="1" collapsed="1"/>
    <col min="4" max="4" width="14.42578125" customWidth="1" collapsed="1"/>
    <col min="5" max="5" width="13.140625" bestFit="1" customWidth="1" collapsed="1"/>
    <col min="6" max="6" width="7.85546875" customWidth="1"/>
    <col min="7" max="7" width="9.7109375" customWidth="1"/>
    <col min="9" max="9" width="15.28515625" bestFit="1" customWidth="1"/>
    <col min="11" max="11" width="15.28515625" bestFit="1" customWidth="1"/>
    <col min="14" max="14" width="13.28515625" bestFit="1" customWidth="1"/>
  </cols>
  <sheetData>
    <row r="2" spans="1:95" ht="30" x14ac:dyDescent="0.25">
      <c r="A2" s="14" t="s">
        <v>2</v>
      </c>
      <c r="B2" s="14" t="s">
        <v>3</v>
      </c>
      <c r="C2" s="20" t="s">
        <v>132</v>
      </c>
      <c r="D2" s="14" t="s">
        <v>5</v>
      </c>
      <c r="E2" s="20" t="s">
        <v>133</v>
      </c>
      <c r="F2" s="15" t="s">
        <v>130</v>
      </c>
      <c r="G2" s="17" t="s">
        <v>131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</row>
    <row r="3" spans="1:95" s="16" customFormat="1" ht="41.25" customHeight="1" x14ac:dyDescent="0.25">
      <c r="A3" s="21"/>
      <c r="B3" s="22" t="s">
        <v>8</v>
      </c>
      <c r="C3" s="23"/>
      <c r="D3" s="23"/>
      <c r="E3" s="23"/>
      <c r="F3" s="24"/>
      <c r="G3" s="24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</row>
    <row r="4" spans="1:95" ht="60" x14ac:dyDescent="0.25">
      <c r="A4" s="2" t="s">
        <v>9</v>
      </c>
      <c r="B4" s="2" t="s">
        <v>10</v>
      </c>
      <c r="C4" s="33">
        <v>581207.23</v>
      </c>
      <c r="D4" s="33">
        <v>1378730</v>
      </c>
      <c r="E4" s="33">
        <v>601551.14</v>
      </c>
      <c r="F4" s="34">
        <f>E4/C4</f>
        <v>1.0350028508764422</v>
      </c>
      <c r="G4" s="100">
        <f>E4/D4</f>
        <v>0.43630815315544014</v>
      </c>
    </row>
    <row r="5" spans="1:95" ht="60" x14ac:dyDescent="0.25">
      <c r="A5" s="4" t="s">
        <v>11</v>
      </c>
      <c r="B5" s="4" t="s">
        <v>12</v>
      </c>
      <c r="C5" s="29">
        <v>581207.23</v>
      </c>
      <c r="D5" s="29">
        <v>1355030</v>
      </c>
      <c r="E5" s="29">
        <v>601551.14</v>
      </c>
      <c r="F5" s="34">
        <f t="shared" ref="F5:F18" si="0">E5/C5</f>
        <v>1.0350028508764422</v>
      </c>
      <c r="G5" s="100">
        <f t="shared" ref="G5:G61" si="1">E5/D5</f>
        <v>0.44393935189626799</v>
      </c>
    </row>
    <row r="6" spans="1:95" ht="45" x14ac:dyDescent="0.25">
      <c r="A6" s="4" t="s">
        <v>13</v>
      </c>
      <c r="B6" s="4" t="s">
        <v>14</v>
      </c>
      <c r="C6" s="29">
        <v>0</v>
      </c>
      <c r="D6" s="29">
        <v>23700</v>
      </c>
      <c r="E6" s="29">
        <v>0</v>
      </c>
      <c r="F6" s="34">
        <v>0</v>
      </c>
      <c r="G6" s="100">
        <f t="shared" si="1"/>
        <v>0</v>
      </c>
    </row>
    <row r="7" spans="1:95" x14ac:dyDescent="0.25">
      <c r="A7" s="2" t="s">
        <v>15</v>
      </c>
      <c r="B7" s="2" t="s">
        <v>16</v>
      </c>
      <c r="C7" s="33">
        <v>0.1</v>
      </c>
      <c r="D7" s="33">
        <v>10</v>
      </c>
      <c r="E7" s="33">
        <v>0.04</v>
      </c>
      <c r="F7" s="34">
        <f t="shared" si="0"/>
        <v>0.39999999999999997</v>
      </c>
      <c r="G7" s="100">
        <f t="shared" si="1"/>
        <v>4.0000000000000001E-3</v>
      </c>
    </row>
    <row r="8" spans="1:95" ht="45" x14ac:dyDescent="0.25">
      <c r="A8" s="4" t="s">
        <v>17</v>
      </c>
      <c r="B8" s="4" t="s">
        <v>18</v>
      </c>
      <c r="C8" s="29">
        <v>0.1</v>
      </c>
      <c r="D8" s="29">
        <v>10</v>
      </c>
      <c r="E8" s="29">
        <v>0.04</v>
      </c>
      <c r="F8" s="34">
        <f t="shared" si="0"/>
        <v>0.39999999999999997</v>
      </c>
      <c r="G8" s="100">
        <f t="shared" si="1"/>
        <v>4.0000000000000001E-3</v>
      </c>
    </row>
    <row r="9" spans="1:95" ht="75" x14ac:dyDescent="0.25">
      <c r="A9" s="2" t="s">
        <v>19</v>
      </c>
      <c r="B9" s="2" t="s">
        <v>20</v>
      </c>
      <c r="C9" s="33">
        <v>10172.49</v>
      </c>
      <c r="D9" s="33">
        <v>20000</v>
      </c>
      <c r="E9" s="33">
        <v>24761.58</v>
      </c>
      <c r="F9" s="34">
        <f t="shared" si="0"/>
        <v>2.4341709846851658</v>
      </c>
      <c r="G9" s="100">
        <f t="shared" si="1"/>
        <v>1.2380790000000002</v>
      </c>
    </row>
    <row r="10" spans="1:95" ht="30" x14ac:dyDescent="0.25">
      <c r="A10" s="4" t="s">
        <v>21</v>
      </c>
      <c r="B10" s="4" t="s">
        <v>22</v>
      </c>
      <c r="C10" s="29">
        <v>10172.49</v>
      </c>
      <c r="D10" s="29">
        <v>20000</v>
      </c>
      <c r="E10" s="29">
        <v>24761.58</v>
      </c>
      <c r="F10" s="34">
        <f t="shared" si="0"/>
        <v>2.4341709846851658</v>
      </c>
      <c r="G10" s="100">
        <f t="shared" si="1"/>
        <v>1.2380790000000002</v>
      </c>
    </row>
    <row r="11" spans="1:95" ht="75" x14ac:dyDescent="0.25">
      <c r="A11" s="2" t="s">
        <v>23</v>
      </c>
      <c r="B11" s="2" t="s">
        <v>24</v>
      </c>
      <c r="C11" s="33">
        <v>800</v>
      </c>
      <c r="D11" s="33">
        <v>0</v>
      </c>
      <c r="E11" s="33">
        <v>0</v>
      </c>
      <c r="F11" s="34">
        <f t="shared" si="0"/>
        <v>0</v>
      </c>
      <c r="G11" s="100">
        <v>0</v>
      </c>
    </row>
    <row r="12" spans="1:95" x14ac:dyDescent="0.25">
      <c r="A12" s="28" t="s">
        <v>25</v>
      </c>
      <c r="B12" s="4" t="s">
        <v>26</v>
      </c>
      <c r="C12" s="29">
        <v>800</v>
      </c>
      <c r="D12" s="29">
        <v>0</v>
      </c>
      <c r="E12" s="29">
        <v>0</v>
      </c>
      <c r="F12" s="34">
        <f t="shared" si="0"/>
        <v>0</v>
      </c>
      <c r="G12" s="100">
        <v>0</v>
      </c>
    </row>
    <row r="13" spans="1:95" ht="30.75" customHeight="1" x14ac:dyDescent="0.25">
      <c r="A13" s="32">
        <v>67</v>
      </c>
      <c r="B13" s="2" t="s">
        <v>134</v>
      </c>
      <c r="C13" s="36">
        <f>+C14</f>
        <v>173601.85</v>
      </c>
      <c r="D13" s="104">
        <v>352290</v>
      </c>
      <c r="E13" s="33">
        <v>196949.97</v>
      </c>
      <c r="F13" s="34">
        <f t="shared" si="0"/>
        <v>1.1344923455596816</v>
      </c>
      <c r="G13" s="100">
        <v>0</v>
      </c>
    </row>
    <row r="14" spans="1:95" ht="30" customHeight="1" x14ac:dyDescent="0.25">
      <c r="A14" s="31">
        <v>671</v>
      </c>
      <c r="B14" s="4" t="s">
        <v>134</v>
      </c>
      <c r="C14" s="35">
        <f>+C15+C16</f>
        <v>173601.85</v>
      </c>
      <c r="D14" s="105">
        <v>352290</v>
      </c>
      <c r="E14" s="29">
        <f>E15+E16</f>
        <v>196949.97</v>
      </c>
      <c r="F14" s="34">
        <f t="shared" si="0"/>
        <v>1.1344923455596816</v>
      </c>
      <c r="G14" s="100">
        <v>0</v>
      </c>
    </row>
    <row r="15" spans="1:95" ht="42" customHeight="1" x14ac:dyDescent="0.25">
      <c r="A15" s="31">
        <v>6711</v>
      </c>
      <c r="B15" s="4" t="s">
        <v>135</v>
      </c>
      <c r="C15" s="35">
        <f>173601.85-C16</f>
        <v>172105.60000000001</v>
      </c>
      <c r="D15" s="105">
        <v>350794</v>
      </c>
      <c r="E15" s="29">
        <v>195279.97</v>
      </c>
      <c r="F15" s="34">
        <f t="shared" si="0"/>
        <v>1.1346520392131343</v>
      </c>
      <c r="G15" s="100">
        <v>0</v>
      </c>
      <c r="K15" s="39"/>
    </row>
    <row r="16" spans="1:95" ht="60.75" customHeight="1" x14ac:dyDescent="0.25">
      <c r="A16" s="31">
        <v>6712</v>
      </c>
      <c r="B16" s="4" t="s">
        <v>136</v>
      </c>
      <c r="C16" s="35">
        <v>1496.25</v>
      </c>
      <c r="D16" s="105">
        <v>1496</v>
      </c>
      <c r="E16" s="29">
        <v>1670</v>
      </c>
      <c r="F16" s="34">
        <f t="shared" si="0"/>
        <v>1.1161236424394319</v>
      </c>
      <c r="G16" s="100">
        <v>0</v>
      </c>
    </row>
    <row r="17" spans="1:9" ht="45" x14ac:dyDescent="0.25">
      <c r="A17" s="2" t="s">
        <v>27</v>
      </c>
      <c r="B17" s="2" t="s">
        <v>28</v>
      </c>
      <c r="C17" s="29">
        <v>22.2</v>
      </c>
      <c r="D17" s="29">
        <v>90</v>
      </c>
      <c r="E17" s="29">
        <v>0</v>
      </c>
      <c r="F17" s="34">
        <f t="shared" si="0"/>
        <v>0</v>
      </c>
      <c r="G17" s="100">
        <f t="shared" si="1"/>
        <v>0</v>
      </c>
    </row>
    <row r="18" spans="1:9" x14ac:dyDescent="0.25">
      <c r="A18" s="4" t="s">
        <v>29</v>
      </c>
      <c r="B18" s="4" t="s">
        <v>30</v>
      </c>
      <c r="C18" s="29">
        <v>22.2</v>
      </c>
      <c r="D18" s="29">
        <v>90</v>
      </c>
      <c r="E18" s="29">
        <v>0</v>
      </c>
      <c r="F18" s="34">
        <f t="shared" si="0"/>
        <v>0</v>
      </c>
      <c r="G18" s="100">
        <f t="shared" si="1"/>
        <v>0</v>
      </c>
    </row>
    <row r="19" spans="1:9" x14ac:dyDescent="0.25">
      <c r="A19" s="26"/>
      <c r="B19" s="27" t="s">
        <v>31</v>
      </c>
      <c r="C19" s="25">
        <f>+C17+C13+C11+C7+C4</f>
        <v>755631.38</v>
      </c>
      <c r="D19" s="25">
        <f>+D17+D13+D11+D9+D7+D4</f>
        <v>1751120</v>
      </c>
      <c r="E19" s="25">
        <f>E17+E13+E9+E7+E4</f>
        <v>823262.73</v>
      </c>
      <c r="F19" s="34">
        <f>E19/C19</f>
        <v>1.0895030987199075</v>
      </c>
      <c r="G19" s="100">
        <f t="shared" si="1"/>
        <v>0.47013495934030791</v>
      </c>
      <c r="I19" s="37"/>
    </row>
    <row r="20" spans="1:9" x14ac:dyDescent="0.25">
      <c r="A20" s="4" t="s">
        <v>32</v>
      </c>
      <c r="B20" s="4" t="s">
        <v>33</v>
      </c>
      <c r="C20" s="5">
        <v>867298.21</v>
      </c>
      <c r="D20" s="5">
        <v>1721360</v>
      </c>
      <c r="E20" s="5">
        <v>784876.52</v>
      </c>
      <c r="F20" s="34">
        <f t="shared" ref="F20:F61" si="2">E20/C20</f>
        <v>0.90496730069349507</v>
      </c>
      <c r="G20" s="100">
        <f t="shared" si="1"/>
        <v>0.45596302923269971</v>
      </c>
    </row>
    <row r="21" spans="1:9" x14ac:dyDescent="0.25">
      <c r="A21" s="2" t="s">
        <v>34</v>
      </c>
      <c r="B21" s="2" t="s">
        <v>35</v>
      </c>
      <c r="C21" s="3">
        <v>694360.36</v>
      </c>
      <c r="D21" s="3">
        <v>1443600</v>
      </c>
      <c r="E21" s="3">
        <v>650110.85</v>
      </c>
      <c r="F21" s="34">
        <f t="shared" si="2"/>
        <v>0.93627298943159709</v>
      </c>
      <c r="G21" s="100">
        <f t="shared" si="1"/>
        <v>0.4503400180105292</v>
      </c>
    </row>
    <row r="22" spans="1:9" x14ac:dyDescent="0.25">
      <c r="A22" s="4" t="s">
        <v>36</v>
      </c>
      <c r="B22" s="4" t="s">
        <v>37</v>
      </c>
      <c r="C22" s="5">
        <v>572215.5</v>
      </c>
      <c r="D22" s="5">
        <v>1192420</v>
      </c>
      <c r="E22" s="5">
        <v>529467.36</v>
      </c>
      <c r="F22" s="34">
        <f t="shared" si="2"/>
        <v>0.92529363500289663</v>
      </c>
      <c r="G22" s="100">
        <f t="shared" si="1"/>
        <v>0.44402757417688399</v>
      </c>
    </row>
    <row r="23" spans="1:9" ht="30" x14ac:dyDescent="0.25">
      <c r="A23" s="4" t="s">
        <v>38</v>
      </c>
      <c r="B23" s="4" t="s">
        <v>39</v>
      </c>
      <c r="C23" s="5">
        <v>6041.84</v>
      </c>
      <c r="D23" s="5">
        <v>14000</v>
      </c>
      <c r="E23" s="5">
        <v>9108.33</v>
      </c>
      <c r="F23" s="34">
        <f t="shared" si="2"/>
        <v>1.5075424043006767</v>
      </c>
      <c r="G23" s="100">
        <f t="shared" si="1"/>
        <v>0.65059500000000003</v>
      </c>
    </row>
    <row r="24" spans="1:9" ht="30" x14ac:dyDescent="0.25">
      <c r="A24" s="4" t="s">
        <v>41</v>
      </c>
      <c r="B24" s="4" t="s">
        <v>42</v>
      </c>
      <c r="C24" s="5">
        <v>468.15</v>
      </c>
      <c r="D24" s="5">
        <v>1000</v>
      </c>
      <c r="E24" s="5">
        <v>0</v>
      </c>
      <c r="F24" s="34">
        <f>E24/C24</f>
        <v>0</v>
      </c>
      <c r="G24" s="100">
        <f t="shared" si="1"/>
        <v>0</v>
      </c>
    </row>
    <row r="25" spans="1:9" ht="30" x14ac:dyDescent="0.25">
      <c r="A25" s="4" t="s">
        <v>43</v>
      </c>
      <c r="B25" s="4" t="s">
        <v>44</v>
      </c>
      <c r="C25" s="5">
        <v>20145.04</v>
      </c>
      <c r="D25" s="5">
        <v>44700</v>
      </c>
      <c r="E25" s="5">
        <v>22650.78</v>
      </c>
      <c r="F25" s="34">
        <f t="shared" si="2"/>
        <v>1.1243849602681353</v>
      </c>
      <c r="G25" s="100">
        <f t="shared" si="1"/>
        <v>0.50672885906040266</v>
      </c>
    </row>
    <row r="26" spans="1:9" ht="30" x14ac:dyDescent="0.25">
      <c r="A26" s="4" t="s">
        <v>45</v>
      </c>
      <c r="B26" s="4" t="s">
        <v>46</v>
      </c>
      <c r="C26" s="5">
        <v>95489.83</v>
      </c>
      <c r="D26" s="5">
        <v>191480</v>
      </c>
      <c r="E26" s="5">
        <v>88884.38</v>
      </c>
      <c r="F26" s="34">
        <f t="shared" si="2"/>
        <v>0.93082561776474004</v>
      </c>
      <c r="G26" s="100">
        <f t="shared" si="1"/>
        <v>0.46419667850428248</v>
      </c>
    </row>
    <row r="27" spans="1:9" x14ac:dyDescent="0.25">
      <c r="A27" s="2" t="s">
        <v>47</v>
      </c>
      <c r="B27" s="2" t="s">
        <v>48</v>
      </c>
      <c r="C27" s="3">
        <v>149020.21</v>
      </c>
      <c r="D27" s="3">
        <v>221530</v>
      </c>
      <c r="E27" s="3">
        <v>103970.71</v>
      </c>
      <c r="F27" s="34">
        <f t="shared" si="2"/>
        <v>0.69769536628622397</v>
      </c>
      <c r="G27" s="100">
        <f t="shared" si="1"/>
        <v>0.46933015844355169</v>
      </c>
    </row>
    <row r="28" spans="1:9" x14ac:dyDescent="0.25">
      <c r="A28" s="4" t="s">
        <v>49</v>
      </c>
      <c r="B28" s="4" t="s">
        <v>50</v>
      </c>
      <c r="C28" s="5">
        <v>5807.71</v>
      </c>
      <c r="D28" s="5">
        <v>7520</v>
      </c>
      <c r="E28" s="5">
        <v>4900.97</v>
      </c>
      <c r="F28" s="34">
        <f t="shared" si="2"/>
        <v>0.84387305839995463</v>
      </c>
      <c r="G28" s="100">
        <f t="shared" si="1"/>
        <v>0.65172473404255327</v>
      </c>
    </row>
    <row r="29" spans="1:9" ht="45" x14ac:dyDescent="0.25">
      <c r="A29" s="4" t="s">
        <v>51</v>
      </c>
      <c r="B29" s="4" t="s">
        <v>52</v>
      </c>
      <c r="C29" s="5">
        <v>16164.75</v>
      </c>
      <c r="D29" s="5">
        <v>29450</v>
      </c>
      <c r="E29" s="5">
        <v>12400.1</v>
      </c>
      <c r="F29" s="34">
        <f t="shared" si="2"/>
        <v>0.76710744057285141</v>
      </c>
      <c r="G29" s="100">
        <f t="shared" si="1"/>
        <v>0.42105602716468593</v>
      </c>
    </row>
    <row r="30" spans="1:9" ht="30" x14ac:dyDescent="0.25">
      <c r="A30" s="4" t="s">
        <v>53</v>
      </c>
      <c r="B30" s="4" t="s">
        <v>54</v>
      </c>
      <c r="C30" s="5">
        <v>275</v>
      </c>
      <c r="D30" s="5">
        <v>600</v>
      </c>
      <c r="E30" s="5">
        <v>1820</v>
      </c>
      <c r="F30" s="34">
        <f t="shared" si="2"/>
        <v>6.6181818181818182</v>
      </c>
      <c r="G30" s="100">
        <f t="shared" si="1"/>
        <v>3.0333333333333332</v>
      </c>
    </row>
    <row r="31" spans="1:9" ht="30" x14ac:dyDescent="0.25">
      <c r="A31" s="4" t="s">
        <v>55</v>
      </c>
      <c r="B31" s="4" t="s">
        <v>56</v>
      </c>
      <c r="C31" s="5">
        <v>8658.7800000000007</v>
      </c>
      <c r="D31" s="5">
        <v>12610</v>
      </c>
      <c r="E31" s="5">
        <v>5606.62</v>
      </c>
      <c r="F31" s="34">
        <f t="shared" si="2"/>
        <v>0.64750692360817563</v>
      </c>
      <c r="G31" s="100">
        <f t="shared" si="1"/>
        <v>0.44461697065820777</v>
      </c>
    </row>
    <row r="32" spans="1:9" x14ac:dyDescent="0.25">
      <c r="A32" s="4" t="s">
        <v>57</v>
      </c>
      <c r="B32" s="4" t="s">
        <v>58</v>
      </c>
      <c r="C32" s="5">
        <v>33837.96</v>
      </c>
      <c r="D32" s="5">
        <v>92000</v>
      </c>
      <c r="E32" s="5">
        <v>16694.55</v>
      </c>
      <c r="F32" s="34">
        <f t="shared" si="2"/>
        <v>0.49336750797033863</v>
      </c>
      <c r="G32" s="100">
        <f t="shared" si="1"/>
        <v>0.1814625</v>
      </c>
    </row>
    <row r="33" spans="1:7" x14ac:dyDescent="0.25">
      <c r="A33" s="4" t="s">
        <v>59</v>
      </c>
      <c r="B33" s="4" t="s">
        <v>60</v>
      </c>
      <c r="C33" s="5">
        <v>15410.89</v>
      </c>
      <c r="D33" s="5">
        <v>14600</v>
      </c>
      <c r="E33" s="5">
        <v>17637.13</v>
      </c>
      <c r="F33" s="34">
        <f t="shared" si="2"/>
        <v>1.1444588858917299</v>
      </c>
      <c r="G33" s="100">
        <f t="shared" si="1"/>
        <v>1.2080226027397261</v>
      </c>
    </row>
    <row r="34" spans="1:7" ht="45" x14ac:dyDescent="0.25">
      <c r="A34" s="4" t="s">
        <v>61</v>
      </c>
      <c r="B34" s="4" t="s">
        <v>62</v>
      </c>
      <c r="C34" s="5">
        <v>618.37</v>
      </c>
      <c r="D34" s="5">
        <v>3600</v>
      </c>
      <c r="E34" s="5">
        <v>235.2</v>
      </c>
      <c r="F34" s="34">
        <f t="shared" si="2"/>
        <v>0.38035480375826769</v>
      </c>
      <c r="G34" s="100">
        <f t="shared" si="1"/>
        <v>6.5333333333333327E-2</v>
      </c>
    </row>
    <row r="35" spans="1:7" ht="30" x14ac:dyDescent="0.25">
      <c r="A35" s="4" t="s">
        <v>64</v>
      </c>
      <c r="B35" s="4" t="s">
        <v>65</v>
      </c>
      <c r="C35" s="5">
        <v>555</v>
      </c>
      <c r="D35" s="5">
        <v>600</v>
      </c>
      <c r="E35" s="5">
        <v>184.06</v>
      </c>
      <c r="F35" s="34">
        <f t="shared" si="2"/>
        <v>0.33163963963963966</v>
      </c>
      <c r="G35" s="100">
        <f t="shared" si="1"/>
        <v>0.30676666666666669</v>
      </c>
    </row>
    <row r="36" spans="1:7" ht="30" x14ac:dyDescent="0.25">
      <c r="A36" s="4" t="s">
        <v>67</v>
      </c>
      <c r="B36" s="4" t="s">
        <v>68</v>
      </c>
      <c r="C36" s="5">
        <v>0</v>
      </c>
      <c r="D36" s="5">
        <v>300</v>
      </c>
      <c r="E36" s="5">
        <v>326.25</v>
      </c>
      <c r="F36" s="34">
        <v>0</v>
      </c>
      <c r="G36" s="100">
        <f t="shared" si="1"/>
        <v>1.0874999999999999</v>
      </c>
    </row>
    <row r="37" spans="1:7" ht="30" x14ac:dyDescent="0.25">
      <c r="A37" s="4" t="s">
        <v>70</v>
      </c>
      <c r="B37" s="4" t="s">
        <v>71</v>
      </c>
      <c r="C37" s="5">
        <v>2447.0700000000002</v>
      </c>
      <c r="D37" s="5">
        <v>3400</v>
      </c>
      <c r="E37" s="5">
        <v>2219.39</v>
      </c>
      <c r="F37" s="34">
        <f t="shared" si="2"/>
        <v>0.90695811725859898</v>
      </c>
      <c r="G37" s="100">
        <f t="shared" si="1"/>
        <v>0.65276176470588232</v>
      </c>
    </row>
    <row r="38" spans="1:7" ht="30" x14ac:dyDescent="0.25">
      <c r="A38" s="4" t="s">
        <v>73</v>
      </c>
      <c r="B38" s="4" t="s">
        <v>74</v>
      </c>
      <c r="C38" s="5">
        <v>32910.550000000003</v>
      </c>
      <c r="D38" s="5">
        <v>18300</v>
      </c>
      <c r="E38" s="5">
        <v>4944.5</v>
      </c>
      <c r="F38" s="34">
        <f t="shared" si="2"/>
        <v>0.15024057635013696</v>
      </c>
      <c r="G38" s="100">
        <f t="shared" si="1"/>
        <v>0.27019125683060108</v>
      </c>
    </row>
    <row r="39" spans="1:7" ht="30" x14ac:dyDescent="0.25">
      <c r="A39" s="4" t="s">
        <v>75</v>
      </c>
      <c r="B39" s="4" t="s">
        <v>76</v>
      </c>
      <c r="C39" s="5">
        <v>312.5</v>
      </c>
      <c r="D39" s="5"/>
      <c r="E39" s="5"/>
      <c r="F39" s="34">
        <f t="shared" si="2"/>
        <v>0</v>
      </c>
      <c r="G39" s="100">
        <v>0</v>
      </c>
    </row>
    <row r="40" spans="1:7" x14ac:dyDescent="0.25">
      <c r="A40" s="4" t="s">
        <v>77</v>
      </c>
      <c r="B40" s="4" t="s">
        <v>78</v>
      </c>
      <c r="C40" s="5">
        <v>3016.16</v>
      </c>
      <c r="D40" s="5">
        <v>6100</v>
      </c>
      <c r="E40" s="5">
        <v>2030.44</v>
      </c>
      <c r="F40" s="34">
        <f t="shared" si="2"/>
        <v>0.67318709882764849</v>
      </c>
      <c r="G40" s="100">
        <f t="shared" si="1"/>
        <v>0.33285901639344262</v>
      </c>
    </row>
    <row r="41" spans="1:7" ht="30" x14ac:dyDescent="0.25">
      <c r="A41" s="4" t="s">
        <v>80</v>
      </c>
      <c r="B41" s="4" t="s">
        <v>81</v>
      </c>
      <c r="C41" s="5">
        <v>0</v>
      </c>
      <c r="D41" s="5">
        <v>4750</v>
      </c>
      <c r="E41" s="5">
        <v>0</v>
      </c>
      <c r="F41" s="34">
        <v>0</v>
      </c>
      <c r="G41" s="100">
        <f t="shared" si="1"/>
        <v>0</v>
      </c>
    </row>
    <row r="42" spans="1:7" ht="30" x14ac:dyDescent="0.25">
      <c r="A42" s="4" t="s">
        <v>82</v>
      </c>
      <c r="B42" s="4" t="s">
        <v>83</v>
      </c>
      <c r="C42" s="5">
        <v>0</v>
      </c>
      <c r="D42" s="5">
        <v>0</v>
      </c>
      <c r="E42" s="5">
        <v>2355.21</v>
      </c>
      <c r="F42" s="34">
        <v>0</v>
      </c>
      <c r="G42" s="100">
        <v>0</v>
      </c>
    </row>
    <row r="43" spans="1:7" x14ac:dyDescent="0.25">
      <c r="A43" s="4" t="s">
        <v>84</v>
      </c>
      <c r="B43" s="4" t="s">
        <v>85</v>
      </c>
      <c r="C43" s="5">
        <v>2243.35</v>
      </c>
      <c r="D43" s="5">
        <v>3200</v>
      </c>
      <c r="E43" s="5">
        <v>2727.43</v>
      </c>
      <c r="F43" s="34">
        <f t="shared" si="2"/>
        <v>1.2157844295361846</v>
      </c>
      <c r="G43" s="100">
        <f t="shared" si="1"/>
        <v>0.8523218749999999</v>
      </c>
    </row>
    <row r="44" spans="1:7" x14ac:dyDescent="0.25">
      <c r="A44" s="4" t="s">
        <v>87</v>
      </c>
      <c r="B44" s="4" t="s">
        <v>88</v>
      </c>
      <c r="C44" s="5">
        <v>23230.15</v>
      </c>
      <c r="D44" s="5">
        <v>16200</v>
      </c>
      <c r="E44" s="5">
        <v>24705.88</v>
      </c>
      <c r="F44" s="34">
        <f t="shared" si="2"/>
        <v>1.0635264946631855</v>
      </c>
      <c r="G44" s="100">
        <f t="shared" si="1"/>
        <v>1.5250543209876544</v>
      </c>
    </row>
    <row r="45" spans="1:7" x14ac:dyDescent="0.25">
      <c r="A45" s="4" t="s">
        <v>89</v>
      </c>
      <c r="B45" s="4" t="s">
        <v>90</v>
      </c>
      <c r="C45" s="5">
        <v>0</v>
      </c>
      <c r="D45" s="5">
        <v>1800</v>
      </c>
      <c r="E45" s="5">
        <v>1767.07</v>
      </c>
      <c r="F45" s="34">
        <v>0</v>
      </c>
      <c r="G45" s="100">
        <f t="shared" si="1"/>
        <v>0.9817055555555555</v>
      </c>
    </row>
    <row r="46" spans="1:7" x14ac:dyDescent="0.25">
      <c r="A46" s="4" t="s">
        <v>92</v>
      </c>
      <c r="B46" s="4" t="s">
        <v>93</v>
      </c>
      <c r="C46" s="5">
        <v>468</v>
      </c>
      <c r="D46" s="5">
        <v>1500</v>
      </c>
      <c r="E46" s="5">
        <v>0</v>
      </c>
      <c r="F46" s="34">
        <f t="shared" si="2"/>
        <v>0</v>
      </c>
      <c r="G46" s="100">
        <f t="shared" si="1"/>
        <v>0</v>
      </c>
    </row>
    <row r="47" spans="1:7" x14ac:dyDescent="0.25">
      <c r="A47" s="4" t="s">
        <v>94</v>
      </c>
      <c r="B47" s="4" t="s">
        <v>95</v>
      </c>
      <c r="C47" s="5">
        <v>360</v>
      </c>
      <c r="D47" s="5">
        <v>200</v>
      </c>
      <c r="E47" s="5">
        <v>190</v>
      </c>
      <c r="F47" s="34">
        <f t="shared" si="2"/>
        <v>0.52777777777777779</v>
      </c>
      <c r="G47" s="100">
        <f t="shared" si="1"/>
        <v>0.95</v>
      </c>
    </row>
    <row r="48" spans="1:7" x14ac:dyDescent="0.25">
      <c r="A48" s="4" t="s">
        <v>96</v>
      </c>
      <c r="B48" s="4" t="s">
        <v>97</v>
      </c>
      <c r="C48" s="5">
        <v>2417.3200000000002</v>
      </c>
      <c r="D48" s="5">
        <v>4500</v>
      </c>
      <c r="E48" s="5">
        <v>762.15</v>
      </c>
      <c r="F48" s="34">
        <f t="shared" si="2"/>
        <v>0.31528717753545243</v>
      </c>
      <c r="G48" s="100">
        <f t="shared" si="1"/>
        <v>0.16936666666666667</v>
      </c>
    </row>
    <row r="49" spans="1:14" ht="30" x14ac:dyDescent="0.25">
      <c r="A49" s="4" t="s">
        <v>98</v>
      </c>
      <c r="B49" s="4" t="s">
        <v>99</v>
      </c>
      <c r="C49" s="5">
        <v>286.64999999999998</v>
      </c>
      <c r="D49" s="5">
        <v>300</v>
      </c>
      <c r="E49" s="5">
        <v>2463.7600000000002</v>
      </c>
      <c r="F49" s="34">
        <f t="shared" si="2"/>
        <v>8.5950113378684829</v>
      </c>
      <c r="G49" s="100">
        <f t="shared" si="1"/>
        <v>8.2125333333333348</v>
      </c>
    </row>
    <row r="50" spans="1:14" x14ac:dyDescent="0.25">
      <c r="A50" s="2" t="s">
        <v>101</v>
      </c>
      <c r="B50" s="2" t="s">
        <v>102</v>
      </c>
      <c r="C50" s="3">
        <v>238.16</v>
      </c>
      <c r="D50" s="3">
        <v>500</v>
      </c>
      <c r="E50" s="3">
        <v>192.44</v>
      </c>
      <c r="F50" s="34">
        <f t="shared" si="2"/>
        <v>0.80802821632515953</v>
      </c>
      <c r="G50" s="100">
        <f t="shared" si="1"/>
        <v>0.38488</v>
      </c>
    </row>
    <row r="51" spans="1:14" ht="30" x14ac:dyDescent="0.25">
      <c r="A51" s="4" t="s">
        <v>104</v>
      </c>
      <c r="B51" s="4" t="s">
        <v>105</v>
      </c>
      <c r="C51" s="5">
        <v>238.16</v>
      </c>
      <c r="D51" s="5">
        <v>500</v>
      </c>
      <c r="E51" s="5">
        <v>192.44</v>
      </c>
      <c r="F51" s="34">
        <f t="shared" si="2"/>
        <v>0.80802821632515953</v>
      </c>
      <c r="G51" s="100">
        <f t="shared" si="1"/>
        <v>0.38488</v>
      </c>
    </row>
    <row r="52" spans="1:14" ht="60" x14ac:dyDescent="0.25">
      <c r="A52" s="2" t="s">
        <v>106</v>
      </c>
      <c r="B52" s="2" t="s">
        <v>107</v>
      </c>
      <c r="C52" s="3">
        <v>22932.49</v>
      </c>
      <c r="D52" s="3">
        <v>55000</v>
      </c>
      <c r="E52" s="3">
        <v>29522.52</v>
      </c>
      <c r="F52" s="34">
        <f t="shared" si="2"/>
        <v>1.2873665267051244</v>
      </c>
      <c r="G52" s="100">
        <f t="shared" si="1"/>
        <v>0.53677309090909087</v>
      </c>
    </row>
    <row r="53" spans="1:14" ht="30" x14ac:dyDescent="0.25">
      <c r="A53" s="4" t="s">
        <v>108</v>
      </c>
      <c r="B53" s="4" t="s">
        <v>109</v>
      </c>
      <c r="C53" s="5">
        <v>22932.49</v>
      </c>
      <c r="D53" s="5">
        <v>55000</v>
      </c>
      <c r="E53" s="5">
        <v>29522.52</v>
      </c>
      <c r="F53" s="34">
        <f t="shared" si="2"/>
        <v>1.2873665267051244</v>
      </c>
      <c r="G53" s="100">
        <f t="shared" si="1"/>
        <v>0.53677309090909087</v>
      </c>
    </row>
    <row r="54" spans="1:14" ht="45" x14ac:dyDescent="0.25">
      <c r="A54" s="2" t="s">
        <v>110</v>
      </c>
      <c r="B54" s="2" t="s">
        <v>111</v>
      </c>
      <c r="C54" s="3">
        <v>746.99</v>
      </c>
      <c r="D54" s="3">
        <v>730</v>
      </c>
      <c r="E54" s="3">
        <v>1080</v>
      </c>
      <c r="F54" s="34">
        <f t="shared" si="2"/>
        <v>1.4458024873157607</v>
      </c>
      <c r="G54" s="100">
        <f t="shared" si="1"/>
        <v>1.4794520547945205</v>
      </c>
    </row>
    <row r="55" spans="1:14" x14ac:dyDescent="0.25">
      <c r="A55" s="4" t="s">
        <v>113</v>
      </c>
      <c r="B55" s="4" t="s">
        <v>114</v>
      </c>
      <c r="C55" s="5">
        <v>746.99</v>
      </c>
      <c r="D55" s="5">
        <v>730</v>
      </c>
      <c r="E55" s="5">
        <v>1080</v>
      </c>
      <c r="F55" s="34">
        <f t="shared" si="2"/>
        <v>1.4458024873157607</v>
      </c>
      <c r="G55" s="100">
        <f t="shared" si="1"/>
        <v>1.4794520547945205</v>
      </c>
    </row>
    <row r="56" spans="1:14" ht="45" x14ac:dyDescent="0.25">
      <c r="A56" s="2" t="s">
        <v>115</v>
      </c>
      <c r="B56" s="2" t="s">
        <v>116</v>
      </c>
      <c r="C56" s="3">
        <v>1496.25</v>
      </c>
      <c r="D56" s="3">
        <v>29760</v>
      </c>
      <c r="E56" s="3">
        <v>2787.73</v>
      </c>
      <c r="F56" s="34">
        <f t="shared" si="2"/>
        <v>1.8631445279866332</v>
      </c>
      <c r="G56" s="100">
        <f t="shared" si="1"/>
        <v>9.3673723118279567E-2</v>
      </c>
    </row>
    <row r="57" spans="1:14" ht="30" x14ac:dyDescent="0.25">
      <c r="A57" s="4" t="s">
        <v>117</v>
      </c>
      <c r="B57" s="4" t="s">
        <v>118</v>
      </c>
      <c r="C57" s="5">
        <v>1496.25</v>
      </c>
      <c r="D57" s="5">
        <v>3970</v>
      </c>
      <c r="E57" s="5">
        <v>0</v>
      </c>
      <c r="F57" s="34">
        <f t="shared" si="2"/>
        <v>0</v>
      </c>
      <c r="G57" s="100">
        <f t="shared" si="1"/>
        <v>0</v>
      </c>
    </row>
    <row r="58" spans="1:14" ht="30" x14ac:dyDescent="0.25">
      <c r="A58" s="4" t="s">
        <v>119</v>
      </c>
      <c r="B58" s="4" t="s">
        <v>120</v>
      </c>
      <c r="C58" s="5">
        <v>0</v>
      </c>
      <c r="D58" s="5">
        <v>0</v>
      </c>
      <c r="E58" s="5">
        <v>2787.73</v>
      </c>
      <c r="F58" s="34">
        <v>0</v>
      </c>
      <c r="G58" s="100">
        <v>0</v>
      </c>
    </row>
    <row r="59" spans="1:14" ht="45" x14ac:dyDescent="0.25">
      <c r="A59" s="4" t="s">
        <v>121</v>
      </c>
      <c r="B59" s="4" t="s">
        <v>122</v>
      </c>
      <c r="C59" s="5">
        <v>0</v>
      </c>
      <c r="D59" s="5">
        <v>2000</v>
      </c>
      <c r="E59" s="5">
        <v>0</v>
      </c>
      <c r="F59" s="34">
        <v>0</v>
      </c>
      <c r="G59" s="100">
        <f t="shared" si="1"/>
        <v>0</v>
      </c>
    </row>
    <row r="60" spans="1:14" x14ac:dyDescent="0.25">
      <c r="A60" s="4" t="s">
        <v>123</v>
      </c>
      <c r="B60" s="4" t="s">
        <v>124</v>
      </c>
      <c r="C60" s="5">
        <v>0</v>
      </c>
      <c r="D60" s="5">
        <v>23790</v>
      </c>
      <c r="E60" s="5">
        <v>0</v>
      </c>
      <c r="F60" s="34">
        <v>0</v>
      </c>
      <c r="G60" s="100">
        <f t="shared" si="1"/>
        <v>0</v>
      </c>
    </row>
    <row r="61" spans="1:14" x14ac:dyDescent="0.25">
      <c r="A61" s="7"/>
      <c r="B61" s="7" t="s">
        <v>125</v>
      </c>
      <c r="C61" s="9">
        <v>868794.46</v>
      </c>
      <c r="D61" s="9">
        <f>+D56+D54+D52+D50+D27+D21</f>
        <v>1751120</v>
      </c>
      <c r="E61" s="9">
        <f>+E56+E54+E52+E27+E21</f>
        <v>787471.81</v>
      </c>
      <c r="F61" s="101">
        <f t="shared" si="2"/>
        <v>0.90639598461527948</v>
      </c>
      <c r="G61" s="102">
        <f t="shared" si="1"/>
        <v>0.44969608593357396</v>
      </c>
      <c r="I61" s="39"/>
      <c r="N61" s="39"/>
    </row>
    <row r="62" spans="1:14" s="18" customFormat="1" x14ac:dyDescent="0.25">
      <c r="A62" s="40"/>
      <c r="B62" s="40"/>
      <c r="C62" s="41"/>
      <c r="D62" s="41"/>
      <c r="E62" s="41"/>
    </row>
    <row r="63" spans="1:14" s="18" customFormat="1" x14ac:dyDescent="0.25">
      <c r="A63" s="40"/>
      <c r="B63" s="40"/>
      <c r="C63" s="41"/>
      <c r="D63" s="41"/>
      <c r="E63" s="41"/>
    </row>
    <row r="64" spans="1:14" s="18" customFormat="1" x14ac:dyDescent="0.25">
      <c r="A64" s="40"/>
      <c r="B64" s="40"/>
      <c r="C64" s="41"/>
      <c r="D64" s="41"/>
      <c r="E64" s="41"/>
    </row>
    <row r="65" spans="1:5" s="18" customFormat="1" x14ac:dyDescent="0.25">
      <c r="A65" s="40"/>
      <c r="B65" s="40"/>
      <c r="C65" s="41"/>
      <c r="D65" s="41"/>
      <c r="E65" s="41"/>
    </row>
    <row r="66" spans="1:5" s="18" customFormat="1" x14ac:dyDescent="0.25">
      <c r="A66" s="40"/>
      <c r="B66" s="40"/>
      <c r="C66" s="41"/>
      <c r="D66" s="41"/>
      <c r="E66" s="41"/>
    </row>
    <row r="67" spans="1:5" s="18" customFormat="1" x14ac:dyDescent="0.25">
      <c r="A67" s="40"/>
      <c r="B67" s="40"/>
      <c r="C67" s="41"/>
      <c r="D67" s="41"/>
      <c r="E67" s="41"/>
    </row>
    <row r="68" spans="1:5" s="18" customFormat="1" x14ac:dyDescent="0.25">
      <c r="A68" s="40"/>
      <c r="B68" s="40"/>
      <c r="C68" s="41"/>
      <c r="D68" s="41"/>
      <c r="E68" s="41"/>
    </row>
    <row r="69" spans="1:5" s="18" customFormat="1" x14ac:dyDescent="0.25">
      <c r="A69" s="40"/>
      <c r="B69" s="40"/>
      <c r="C69" s="41"/>
      <c r="D69" s="41"/>
      <c r="E69" s="41"/>
    </row>
    <row r="70" spans="1:5" s="18" customFormat="1" x14ac:dyDescent="0.25">
      <c r="A70" s="40"/>
      <c r="B70" s="40"/>
      <c r="C70" s="41"/>
      <c r="D70" s="41"/>
      <c r="E70" s="41"/>
    </row>
    <row r="71" spans="1:5" s="18" customFormat="1" x14ac:dyDescent="0.25">
      <c r="A71" s="40"/>
      <c r="B71" s="40"/>
      <c r="C71" s="41"/>
      <c r="D71" s="41"/>
      <c r="E71" s="41"/>
    </row>
    <row r="72" spans="1:5" s="18" customFormat="1" x14ac:dyDescent="0.25">
      <c r="A72" s="40"/>
      <c r="B72" s="40"/>
      <c r="C72" s="41"/>
      <c r="D72" s="41"/>
      <c r="E72" s="41"/>
    </row>
    <row r="73" spans="1:5" s="18" customFormat="1" x14ac:dyDescent="0.25">
      <c r="A73" s="42"/>
      <c r="B73" s="42"/>
      <c r="C73" s="42"/>
      <c r="D73" s="42"/>
      <c r="E73" s="42"/>
    </row>
    <row r="74" spans="1:5" s="18" customFormat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26E1-2B8A-48D4-98CB-745ED0906BD2}">
  <dimension ref="A1:F22"/>
  <sheetViews>
    <sheetView topLeftCell="A17" zoomScale="110" zoomScaleNormal="110" workbookViewId="0">
      <selection sqref="A1:F22"/>
    </sheetView>
  </sheetViews>
  <sheetFormatPr defaultRowHeight="15" x14ac:dyDescent="0.25"/>
  <cols>
    <col min="1" max="1" width="13.140625" customWidth="1"/>
    <col min="2" max="2" width="14.85546875" customWidth="1"/>
    <col min="3" max="3" width="13" customWidth="1"/>
    <col min="4" max="4" width="13.7109375" customWidth="1"/>
  </cols>
  <sheetData>
    <row r="1" spans="1:6" ht="39" customHeight="1" x14ac:dyDescent="0.3">
      <c r="A1" s="112" t="s">
        <v>137</v>
      </c>
      <c r="B1" s="112"/>
      <c r="C1" s="112"/>
      <c r="D1" s="112"/>
      <c r="E1" s="112"/>
      <c r="F1" s="112"/>
    </row>
    <row r="2" spans="1:6" ht="38.25" x14ac:dyDescent="0.25">
      <c r="A2" s="43"/>
      <c r="B2" s="44" t="s">
        <v>138</v>
      </c>
      <c r="C2" s="44" t="s">
        <v>153</v>
      </c>
      <c r="D2" s="44" t="s">
        <v>154</v>
      </c>
      <c r="E2" s="44" t="s">
        <v>139</v>
      </c>
      <c r="F2" s="44" t="s">
        <v>140</v>
      </c>
    </row>
    <row r="3" spans="1:6" x14ac:dyDescent="0.25">
      <c r="A3" s="43"/>
      <c r="B3" s="44">
        <v>1</v>
      </c>
      <c r="C3" s="44">
        <v>2</v>
      </c>
      <c r="D3" s="44">
        <v>3</v>
      </c>
      <c r="E3" s="44">
        <v>4</v>
      </c>
      <c r="F3" s="44">
        <v>5</v>
      </c>
    </row>
    <row r="4" spans="1:6" ht="25.5" x14ac:dyDescent="0.25">
      <c r="A4" s="45" t="s">
        <v>141</v>
      </c>
      <c r="B4" s="46">
        <v>117569.58</v>
      </c>
      <c r="C4" s="46">
        <v>224696</v>
      </c>
      <c r="D4" s="46">
        <v>104117.57</v>
      </c>
      <c r="E4" s="47">
        <f>D4/C4</f>
        <v>0.46337082102040095</v>
      </c>
      <c r="F4" s="47">
        <f>D4/B4</f>
        <v>0.88558256310858652</v>
      </c>
    </row>
    <row r="5" spans="1:6" ht="51" x14ac:dyDescent="0.25">
      <c r="A5" s="45" t="s">
        <v>142</v>
      </c>
      <c r="B5" s="46">
        <v>51279.16</v>
      </c>
      <c r="C5" s="46">
        <v>78970</v>
      </c>
      <c r="D5" s="46">
        <v>67432.91</v>
      </c>
      <c r="E5" s="47">
        <f t="shared" ref="E5:E10" si="0">D5/C5</f>
        <v>0.85390540711662666</v>
      </c>
      <c r="F5" s="47">
        <f t="shared" ref="F5:F11" si="1">D5/B5</f>
        <v>1.3150158855956298</v>
      </c>
    </row>
    <row r="6" spans="1:6" ht="89.25" x14ac:dyDescent="0.25">
      <c r="A6" s="45" t="s">
        <v>143</v>
      </c>
      <c r="B6" s="48">
        <v>630536.27</v>
      </c>
      <c r="C6" s="48">
        <v>1261800</v>
      </c>
      <c r="D6" s="48">
        <v>567177.32999999996</v>
      </c>
      <c r="E6" s="47">
        <f t="shared" si="0"/>
        <v>0.44949859724203517</v>
      </c>
      <c r="F6" s="47">
        <f t="shared" si="1"/>
        <v>0.89951578836218249</v>
      </c>
    </row>
    <row r="7" spans="1:6" ht="25.5" x14ac:dyDescent="0.25">
      <c r="A7" s="45" t="s">
        <v>144</v>
      </c>
      <c r="B7" s="48">
        <v>24312.19</v>
      </c>
      <c r="C7" s="48">
        <v>0</v>
      </c>
      <c r="D7" s="48">
        <v>0</v>
      </c>
      <c r="E7" s="47">
        <v>0</v>
      </c>
      <c r="F7" s="47">
        <f t="shared" si="1"/>
        <v>0</v>
      </c>
    </row>
    <row r="8" spans="1:6" ht="38.25" x14ac:dyDescent="0.25">
      <c r="A8" s="45" t="s">
        <v>145</v>
      </c>
      <c r="B8" s="48">
        <v>70.36</v>
      </c>
      <c r="C8" s="48">
        <v>150</v>
      </c>
      <c r="D8" s="48">
        <v>0</v>
      </c>
      <c r="E8" s="47">
        <f t="shared" si="0"/>
        <v>0</v>
      </c>
      <c r="F8" s="47">
        <f t="shared" si="1"/>
        <v>0</v>
      </c>
    </row>
    <row r="9" spans="1:6" ht="25.5" x14ac:dyDescent="0.25">
      <c r="A9" s="51" t="s">
        <v>152</v>
      </c>
      <c r="B9" s="48">
        <v>0</v>
      </c>
      <c r="C9" s="48">
        <v>48474</v>
      </c>
      <c r="D9" s="48">
        <v>14676.71</v>
      </c>
      <c r="E9" s="47">
        <f t="shared" si="0"/>
        <v>0.30277488963155502</v>
      </c>
      <c r="F9" s="47">
        <v>0</v>
      </c>
    </row>
    <row r="10" spans="1:6" ht="76.5" x14ac:dyDescent="0.25">
      <c r="A10" s="45" t="s">
        <v>146</v>
      </c>
      <c r="B10" s="48">
        <v>43656.2</v>
      </c>
      <c r="C10" s="48">
        <v>136930</v>
      </c>
      <c r="D10" s="48">
        <v>34259.730000000003</v>
      </c>
      <c r="E10" s="47">
        <f t="shared" si="0"/>
        <v>0.25019886073176079</v>
      </c>
      <c r="F10" s="47">
        <f t="shared" si="1"/>
        <v>0.78476207274109988</v>
      </c>
    </row>
    <row r="11" spans="1:6" x14ac:dyDescent="0.25">
      <c r="A11" s="45">
        <v>99</v>
      </c>
      <c r="B11" s="48">
        <v>1436.06</v>
      </c>
      <c r="C11" s="48">
        <v>0</v>
      </c>
      <c r="D11" s="48">
        <v>0</v>
      </c>
      <c r="E11" s="47">
        <v>0</v>
      </c>
      <c r="F11" s="47">
        <f t="shared" si="1"/>
        <v>0</v>
      </c>
    </row>
    <row r="12" spans="1:6" ht="25.5" x14ac:dyDescent="0.25">
      <c r="A12" s="94" t="s">
        <v>147</v>
      </c>
      <c r="B12" s="52">
        <f>SUM(B4:B11)</f>
        <v>868859.82</v>
      </c>
      <c r="C12" s="52">
        <f>SUM(C4:C11)</f>
        <v>1751020</v>
      </c>
      <c r="D12" s="52">
        <f>SUM(D4:D11)</f>
        <v>787664.24999999988</v>
      </c>
      <c r="E12" s="95">
        <f>D12/C12</f>
        <v>0.44983166954118164</v>
      </c>
      <c r="F12" s="95">
        <f>D12/B12</f>
        <v>0.90654928662715684</v>
      </c>
    </row>
    <row r="13" spans="1:6" x14ac:dyDescent="0.25">
      <c r="A13" s="49"/>
      <c r="B13" s="50"/>
      <c r="C13" s="50"/>
      <c r="D13" s="50"/>
      <c r="E13" s="103"/>
      <c r="F13" s="103"/>
    </row>
    <row r="14" spans="1:6" ht="74.25" customHeight="1" x14ac:dyDescent="0.25">
      <c r="A14" s="51" t="s">
        <v>141</v>
      </c>
      <c r="B14" s="12">
        <v>117569.58</v>
      </c>
      <c r="C14" s="12">
        <v>224696</v>
      </c>
      <c r="D14" s="12">
        <v>104117.57</v>
      </c>
      <c r="E14" s="103">
        <f t="shared" ref="E14:E22" si="2">D14/C14</f>
        <v>0.46337082102040095</v>
      </c>
      <c r="F14" s="103">
        <f t="shared" ref="F14:F22" si="3">D14/B14</f>
        <v>0.88558256310858652</v>
      </c>
    </row>
    <row r="15" spans="1:6" ht="74.25" customHeight="1" x14ac:dyDescent="0.25">
      <c r="A15" s="51" t="s">
        <v>142</v>
      </c>
      <c r="B15" s="12">
        <v>51212.800000000003</v>
      </c>
      <c r="C15" s="12">
        <v>78970</v>
      </c>
      <c r="D15" s="12">
        <v>67432.91</v>
      </c>
      <c r="E15" s="103">
        <f t="shared" si="2"/>
        <v>0.85390540711662666</v>
      </c>
      <c r="F15" s="103">
        <f t="shared" si="3"/>
        <v>1.3167198434766307</v>
      </c>
    </row>
    <row r="16" spans="1:6" ht="74.25" customHeight="1" x14ac:dyDescent="0.25">
      <c r="A16" s="51" t="s">
        <v>148</v>
      </c>
      <c r="B16" s="11">
        <v>71.36</v>
      </c>
      <c r="C16" s="11">
        <v>150</v>
      </c>
      <c r="D16" s="11">
        <v>0</v>
      </c>
      <c r="E16" s="103">
        <f t="shared" si="2"/>
        <v>0</v>
      </c>
      <c r="F16" s="103">
        <f t="shared" si="3"/>
        <v>0</v>
      </c>
    </row>
    <row r="17" spans="1:6" ht="74.25" customHeight="1" x14ac:dyDescent="0.25">
      <c r="A17" s="51" t="s">
        <v>149</v>
      </c>
      <c r="B17" s="12">
        <v>24312.19</v>
      </c>
      <c r="C17" s="12">
        <v>0</v>
      </c>
      <c r="D17" s="12">
        <v>0</v>
      </c>
      <c r="E17" s="103">
        <v>0</v>
      </c>
      <c r="F17" s="103">
        <f t="shared" si="3"/>
        <v>0</v>
      </c>
    </row>
    <row r="18" spans="1:6" ht="74.25" customHeight="1" x14ac:dyDescent="0.25">
      <c r="A18" s="51" t="s">
        <v>143</v>
      </c>
      <c r="B18" s="12">
        <v>630536.27</v>
      </c>
      <c r="C18" s="12">
        <v>1261800</v>
      </c>
      <c r="D18" s="12">
        <v>567177.32999999996</v>
      </c>
      <c r="E18" s="103">
        <f t="shared" si="2"/>
        <v>0.44949859724203517</v>
      </c>
      <c r="F18" s="103">
        <f t="shared" si="3"/>
        <v>0.89951578836218249</v>
      </c>
    </row>
    <row r="19" spans="1:6" ht="74.25" customHeight="1" x14ac:dyDescent="0.25">
      <c r="A19" s="51" t="s">
        <v>146</v>
      </c>
      <c r="B19" s="12">
        <v>43656.2</v>
      </c>
      <c r="C19" s="12">
        <v>136930</v>
      </c>
      <c r="D19" s="12">
        <v>34259.730000000003</v>
      </c>
      <c r="E19" s="103">
        <f t="shared" si="2"/>
        <v>0.25019886073176079</v>
      </c>
      <c r="F19" s="103">
        <f t="shared" si="3"/>
        <v>0.78476207274109988</v>
      </c>
    </row>
    <row r="20" spans="1:6" ht="74.25" customHeight="1" x14ac:dyDescent="0.25">
      <c r="A20" s="51" t="s">
        <v>152</v>
      </c>
      <c r="B20" s="12">
        <v>0</v>
      </c>
      <c r="C20" s="12">
        <v>48474</v>
      </c>
      <c r="D20" s="12">
        <v>14676.71</v>
      </c>
      <c r="E20" s="103">
        <f t="shared" si="2"/>
        <v>0.30277488963155502</v>
      </c>
      <c r="F20" s="103">
        <v>0</v>
      </c>
    </row>
    <row r="21" spans="1:6" ht="74.25" customHeight="1" x14ac:dyDescent="0.25">
      <c r="A21" s="51" t="s">
        <v>150</v>
      </c>
      <c r="B21" s="10">
        <v>1436.06</v>
      </c>
      <c r="C21" s="10">
        <v>0</v>
      </c>
      <c r="D21" s="12">
        <v>0</v>
      </c>
      <c r="E21" s="103">
        <v>0</v>
      </c>
      <c r="F21" s="103">
        <f t="shared" si="3"/>
        <v>0</v>
      </c>
    </row>
    <row r="22" spans="1:6" ht="74.25" customHeight="1" x14ac:dyDescent="0.25">
      <c r="A22" s="93" t="s">
        <v>151</v>
      </c>
      <c r="B22" s="53">
        <f>SUM(B14:B21)</f>
        <v>868794.46</v>
      </c>
      <c r="C22" s="53">
        <f>SUM(C14:C21)</f>
        <v>1751020</v>
      </c>
      <c r="D22" s="53">
        <f>SUM(D14:D21)</f>
        <v>787664.24999999988</v>
      </c>
      <c r="E22" s="95">
        <f t="shared" si="2"/>
        <v>0.44983166954118164</v>
      </c>
      <c r="F22" s="95">
        <f t="shared" si="3"/>
        <v>0.90661748694852395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A0C76-B31D-40D2-B89B-FFEB0E335B94}">
  <dimension ref="B2:G8"/>
  <sheetViews>
    <sheetView workbookViewId="0">
      <selection activeCell="H17" sqref="H17"/>
    </sheetView>
  </sheetViews>
  <sheetFormatPr defaultRowHeight="15" x14ac:dyDescent="0.25"/>
  <cols>
    <col min="3" max="3" width="26.5703125" customWidth="1"/>
    <col min="4" max="4" width="23.28515625" customWidth="1"/>
    <col min="5" max="5" width="23" customWidth="1"/>
    <col min="6" max="6" width="11.5703125" bestFit="1" customWidth="1"/>
  </cols>
  <sheetData>
    <row r="2" spans="2:7" ht="18.75" x14ac:dyDescent="0.3">
      <c r="C2" s="72" t="s">
        <v>169</v>
      </c>
      <c r="D2" s="72"/>
    </row>
    <row r="3" spans="2:7" ht="18.75" x14ac:dyDescent="0.3">
      <c r="C3" s="72"/>
      <c r="D3" s="72"/>
    </row>
    <row r="4" spans="2:7" x14ac:dyDescent="0.25">
      <c r="C4" s="73">
        <v>1</v>
      </c>
      <c r="D4" s="73">
        <v>2</v>
      </c>
      <c r="E4" s="73">
        <v>3</v>
      </c>
      <c r="F4" s="73">
        <v>4</v>
      </c>
      <c r="G4" s="73">
        <v>5</v>
      </c>
    </row>
    <row r="5" spans="2:7" ht="15.75" x14ac:dyDescent="0.25">
      <c r="B5" s="74" t="s">
        <v>0</v>
      </c>
      <c r="C5" s="74" t="s">
        <v>170</v>
      </c>
      <c r="D5" s="74" t="s">
        <v>171</v>
      </c>
      <c r="E5" s="74" t="s">
        <v>172</v>
      </c>
      <c r="F5" s="74"/>
      <c r="G5" s="74"/>
    </row>
    <row r="6" spans="2:7" ht="38.25" x14ac:dyDescent="0.25">
      <c r="B6" s="30" t="s">
        <v>173</v>
      </c>
      <c r="C6" s="12">
        <v>868794.46</v>
      </c>
      <c r="D6" s="12">
        <v>1751120</v>
      </c>
      <c r="E6" s="78">
        <v>787664.25</v>
      </c>
      <c r="F6" s="11">
        <f>+E6/C6</f>
        <v>0.90661748694852407</v>
      </c>
      <c r="G6" s="11">
        <f>+C6/D6</f>
        <v>0.49613644981497551</v>
      </c>
    </row>
    <row r="7" spans="2:7" ht="66.75" customHeight="1" x14ac:dyDescent="0.25">
      <c r="B7" s="30" t="s">
        <v>174</v>
      </c>
      <c r="C7" s="12">
        <f>+C6</f>
        <v>868794.46</v>
      </c>
      <c r="D7" s="12">
        <f>+D6</f>
        <v>1751120</v>
      </c>
      <c r="E7" s="78">
        <v>787664.25</v>
      </c>
      <c r="F7" s="11">
        <f>+F6</f>
        <v>0.90661748694852407</v>
      </c>
      <c r="G7" s="11">
        <f>+G6</f>
        <v>0.49613644981497551</v>
      </c>
    </row>
    <row r="8" spans="2:7" ht="96.75" customHeight="1" x14ac:dyDescent="0.25">
      <c r="B8" s="75" t="s">
        <v>175</v>
      </c>
      <c r="C8" s="76">
        <f>+C7</f>
        <v>868794.46</v>
      </c>
      <c r="D8" s="76">
        <f>+D6</f>
        <v>1751120</v>
      </c>
      <c r="E8" s="106">
        <v>787664.25</v>
      </c>
      <c r="F8" s="77">
        <f>+F7</f>
        <v>0.90661748694852407</v>
      </c>
      <c r="G8" s="77">
        <f>+G7</f>
        <v>0.49613644981497551</v>
      </c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CA81-F7C3-4906-B1A7-CA9991399E8F}">
  <dimension ref="A1:G153"/>
  <sheetViews>
    <sheetView topLeftCell="A133" workbookViewId="0">
      <selection activeCell="D3" sqref="D3"/>
    </sheetView>
  </sheetViews>
  <sheetFormatPr defaultRowHeight="15" x14ac:dyDescent="0.25"/>
  <cols>
    <col min="1" max="1" width="10.42578125" customWidth="1" collapsed="1"/>
    <col min="2" max="2" width="6.7109375" customWidth="1" collapsed="1"/>
    <col min="3" max="3" width="7" customWidth="1" collapsed="1"/>
    <col min="4" max="4" width="26.28515625" style="1" customWidth="1" collapsed="1"/>
    <col min="5" max="5" width="14" customWidth="1" collapsed="1"/>
    <col min="6" max="6" width="12.42578125" customWidth="1" collapsed="1"/>
    <col min="7" max="7" width="10" style="79" customWidth="1" collapsed="1"/>
  </cols>
  <sheetData>
    <row r="1" spans="1:7" ht="25.5" customHeight="1" x14ac:dyDescent="0.25">
      <c r="A1" s="92" t="s">
        <v>0</v>
      </c>
      <c r="B1" s="92" t="s">
        <v>1</v>
      </c>
      <c r="C1" s="92" t="s">
        <v>2</v>
      </c>
      <c r="D1" s="92" t="s">
        <v>3</v>
      </c>
      <c r="E1" s="92" t="s">
        <v>4</v>
      </c>
      <c r="F1" s="92" t="s">
        <v>6</v>
      </c>
      <c r="G1" s="92" t="s">
        <v>7</v>
      </c>
    </row>
    <row r="2" spans="1:7" x14ac:dyDescent="0.25">
      <c r="A2" s="96"/>
      <c r="B2" s="97"/>
      <c r="C2" s="97"/>
      <c r="D2" s="98" t="s">
        <v>305</v>
      </c>
      <c r="E2" s="99">
        <v>1751120</v>
      </c>
      <c r="F2" s="99">
        <v>787664.25</v>
      </c>
      <c r="G2" s="99" t="s">
        <v>126</v>
      </c>
    </row>
    <row r="3" spans="1:7" x14ac:dyDescent="0.25">
      <c r="A3" s="96" t="s">
        <v>304</v>
      </c>
      <c r="B3" s="97"/>
      <c r="C3" s="97"/>
      <c r="D3" s="98" t="s">
        <v>303</v>
      </c>
      <c r="E3" s="99">
        <v>1751120</v>
      </c>
      <c r="F3" s="99">
        <v>787664.25</v>
      </c>
      <c r="G3" s="99" t="s">
        <v>126</v>
      </c>
    </row>
    <row r="4" spans="1:7" ht="30" x14ac:dyDescent="0.25">
      <c r="A4" s="91" t="s">
        <v>302</v>
      </c>
      <c r="B4" s="83"/>
      <c r="C4" s="83"/>
      <c r="D4" s="90" t="s">
        <v>301</v>
      </c>
      <c r="E4" s="5">
        <v>1751120</v>
      </c>
      <c r="F4" s="5">
        <v>787664.25</v>
      </c>
      <c r="G4" s="5" t="s">
        <v>126</v>
      </c>
    </row>
    <row r="5" spans="1:7" x14ac:dyDescent="0.25">
      <c r="A5" s="91" t="s">
        <v>300</v>
      </c>
      <c r="B5" s="83"/>
      <c r="C5" s="83"/>
      <c r="D5" s="90" t="s">
        <v>299</v>
      </c>
      <c r="E5" s="5">
        <v>1751120</v>
      </c>
      <c r="F5" s="5">
        <v>787664.25</v>
      </c>
      <c r="G5" s="5" t="s">
        <v>126</v>
      </c>
    </row>
    <row r="6" spans="1:7" x14ac:dyDescent="0.25">
      <c r="A6" s="91" t="s">
        <v>298</v>
      </c>
      <c r="B6" s="83"/>
      <c r="C6" s="83"/>
      <c r="D6" s="90" t="s">
        <v>129</v>
      </c>
      <c r="E6" s="5">
        <v>1751120</v>
      </c>
      <c r="F6" s="5">
        <v>787664.25</v>
      </c>
      <c r="G6" s="5" t="s">
        <v>126</v>
      </c>
    </row>
    <row r="7" spans="1:7" ht="30" x14ac:dyDescent="0.25">
      <c r="A7" s="89" t="s">
        <v>297</v>
      </c>
      <c r="B7" s="38"/>
      <c r="C7" s="38"/>
      <c r="D7" s="88" t="s">
        <v>296</v>
      </c>
      <c r="E7" s="8">
        <v>1334800</v>
      </c>
      <c r="F7" s="8">
        <v>631822.51</v>
      </c>
      <c r="G7" s="8" t="s">
        <v>295</v>
      </c>
    </row>
    <row r="8" spans="1:7" x14ac:dyDescent="0.25">
      <c r="A8" s="87" t="s">
        <v>294</v>
      </c>
      <c r="B8" s="84"/>
      <c r="C8" s="84"/>
      <c r="D8" s="86" t="s">
        <v>293</v>
      </c>
      <c r="E8" s="3">
        <v>73000</v>
      </c>
      <c r="F8" s="3">
        <v>64645.18</v>
      </c>
      <c r="G8" s="3" t="s">
        <v>292</v>
      </c>
    </row>
    <row r="9" spans="1:7" x14ac:dyDescent="0.25">
      <c r="A9" s="83" t="s">
        <v>179</v>
      </c>
      <c r="B9" s="85" t="s">
        <v>176</v>
      </c>
      <c r="C9" s="85"/>
      <c r="D9" s="4" t="s">
        <v>178</v>
      </c>
      <c r="E9" s="5">
        <v>73000</v>
      </c>
      <c r="F9" s="5">
        <v>64645.18</v>
      </c>
      <c r="G9" s="5" t="s">
        <v>292</v>
      </c>
    </row>
    <row r="10" spans="1:7" x14ac:dyDescent="0.25">
      <c r="A10" s="83" t="s">
        <v>47</v>
      </c>
      <c r="B10" s="83" t="s">
        <v>176</v>
      </c>
      <c r="C10" s="83" t="s">
        <v>47</v>
      </c>
      <c r="D10" s="4" t="s">
        <v>48</v>
      </c>
      <c r="E10" s="5">
        <v>72500</v>
      </c>
      <c r="F10" s="5">
        <v>64452.74</v>
      </c>
      <c r="G10" s="5" t="s">
        <v>291</v>
      </c>
    </row>
    <row r="11" spans="1:7" x14ac:dyDescent="0.25">
      <c r="A11" s="83" t="s">
        <v>49</v>
      </c>
      <c r="B11" s="83" t="s">
        <v>176</v>
      </c>
      <c r="C11" s="83" t="s">
        <v>49</v>
      </c>
      <c r="D11" s="4" t="s">
        <v>50</v>
      </c>
      <c r="E11" s="5">
        <v>6900</v>
      </c>
      <c r="F11" s="5">
        <v>3595.97</v>
      </c>
      <c r="G11" s="5" t="s">
        <v>290</v>
      </c>
    </row>
    <row r="12" spans="1:7" x14ac:dyDescent="0.25">
      <c r="A12" s="83" t="s">
        <v>53</v>
      </c>
      <c r="B12" s="83" t="s">
        <v>176</v>
      </c>
      <c r="C12" s="83" t="s">
        <v>53</v>
      </c>
      <c r="D12" s="4" t="s">
        <v>54</v>
      </c>
      <c r="E12" s="5">
        <v>600</v>
      </c>
      <c r="F12" s="5">
        <v>320</v>
      </c>
      <c r="G12" s="5" t="s">
        <v>289</v>
      </c>
    </row>
    <row r="13" spans="1:7" ht="30" x14ac:dyDescent="0.25">
      <c r="A13" s="83" t="s">
        <v>55</v>
      </c>
      <c r="B13" s="83" t="s">
        <v>176</v>
      </c>
      <c r="C13" s="83" t="s">
        <v>55</v>
      </c>
      <c r="D13" s="4" t="s">
        <v>56</v>
      </c>
      <c r="E13" s="5">
        <v>10100</v>
      </c>
      <c r="F13" s="5">
        <v>5606.62</v>
      </c>
      <c r="G13" s="5" t="s">
        <v>288</v>
      </c>
    </row>
    <row r="14" spans="1:7" x14ac:dyDescent="0.25">
      <c r="A14" s="83" t="s">
        <v>59</v>
      </c>
      <c r="B14" s="83" t="s">
        <v>176</v>
      </c>
      <c r="C14" s="83" t="s">
        <v>59</v>
      </c>
      <c r="D14" s="4" t="s">
        <v>60</v>
      </c>
      <c r="E14" s="5">
        <v>10600</v>
      </c>
      <c r="F14" s="5">
        <v>14894.02</v>
      </c>
      <c r="G14" s="5" t="s">
        <v>287</v>
      </c>
    </row>
    <row r="15" spans="1:7" ht="30" x14ac:dyDescent="0.25">
      <c r="A15" s="83" t="s">
        <v>61</v>
      </c>
      <c r="B15" s="83" t="s">
        <v>176</v>
      </c>
      <c r="C15" s="83" t="s">
        <v>61</v>
      </c>
      <c r="D15" s="4" t="s">
        <v>62</v>
      </c>
      <c r="E15" s="5">
        <v>3600</v>
      </c>
      <c r="F15" s="5">
        <v>235.2</v>
      </c>
      <c r="G15" s="5" t="s">
        <v>63</v>
      </c>
    </row>
    <row r="16" spans="1:7" x14ac:dyDescent="0.25">
      <c r="A16" s="83" t="s">
        <v>64</v>
      </c>
      <c r="B16" s="83" t="s">
        <v>176</v>
      </c>
      <c r="C16" s="83" t="s">
        <v>64</v>
      </c>
      <c r="D16" s="4" t="s">
        <v>65</v>
      </c>
      <c r="E16" s="5">
        <v>600</v>
      </c>
      <c r="F16" s="5">
        <v>184.06</v>
      </c>
      <c r="G16" s="5" t="s">
        <v>66</v>
      </c>
    </row>
    <row r="17" spans="1:7" x14ac:dyDescent="0.25">
      <c r="A17" s="83" t="s">
        <v>67</v>
      </c>
      <c r="B17" s="83" t="s">
        <v>176</v>
      </c>
      <c r="C17" s="83" t="s">
        <v>67</v>
      </c>
      <c r="D17" s="4" t="s">
        <v>68</v>
      </c>
      <c r="E17" s="5">
        <v>300</v>
      </c>
      <c r="F17" s="5">
        <v>326.25</v>
      </c>
      <c r="G17" s="5" t="s">
        <v>69</v>
      </c>
    </row>
    <row r="18" spans="1:7" x14ac:dyDescent="0.25">
      <c r="A18" s="83" t="s">
        <v>70</v>
      </c>
      <c r="B18" s="83" t="s">
        <v>176</v>
      </c>
      <c r="C18" s="83" t="s">
        <v>70</v>
      </c>
      <c r="D18" s="4" t="s">
        <v>71</v>
      </c>
      <c r="E18" s="5">
        <v>3400</v>
      </c>
      <c r="F18" s="5">
        <v>2219.39</v>
      </c>
      <c r="G18" s="5" t="s">
        <v>72</v>
      </c>
    </row>
    <row r="19" spans="1:7" x14ac:dyDescent="0.25">
      <c r="A19" s="83" t="s">
        <v>73</v>
      </c>
      <c r="B19" s="83" t="s">
        <v>176</v>
      </c>
      <c r="C19" s="83" t="s">
        <v>73</v>
      </c>
      <c r="D19" s="4" t="s">
        <v>74</v>
      </c>
      <c r="E19" s="5">
        <v>4800</v>
      </c>
      <c r="F19" s="5">
        <v>4944.5</v>
      </c>
      <c r="G19" s="5" t="s">
        <v>286</v>
      </c>
    </row>
    <row r="20" spans="1:7" x14ac:dyDescent="0.25">
      <c r="A20" s="83" t="s">
        <v>77</v>
      </c>
      <c r="B20" s="83" t="s">
        <v>176</v>
      </c>
      <c r="C20" s="83" t="s">
        <v>77</v>
      </c>
      <c r="D20" s="4" t="s">
        <v>78</v>
      </c>
      <c r="E20" s="5">
        <v>6100</v>
      </c>
      <c r="F20" s="5">
        <v>2030.44</v>
      </c>
      <c r="G20" s="5" t="s">
        <v>79</v>
      </c>
    </row>
    <row r="21" spans="1:7" x14ac:dyDescent="0.25">
      <c r="A21" s="83" t="s">
        <v>80</v>
      </c>
      <c r="B21" s="83" t="s">
        <v>176</v>
      </c>
      <c r="C21" s="83" t="s">
        <v>80</v>
      </c>
      <c r="D21" s="4" t="s">
        <v>81</v>
      </c>
      <c r="E21" s="5">
        <v>2600</v>
      </c>
      <c r="F21" s="5"/>
      <c r="G21" s="5"/>
    </row>
    <row r="22" spans="1:7" x14ac:dyDescent="0.25">
      <c r="A22" s="83" t="s">
        <v>84</v>
      </c>
      <c r="B22" s="83" t="s">
        <v>176</v>
      </c>
      <c r="C22" s="83" t="s">
        <v>84</v>
      </c>
      <c r="D22" s="4" t="s">
        <v>85</v>
      </c>
      <c r="E22" s="5">
        <v>3200</v>
      </c>
      <c r="F22" s="5">
        <v>2727.43</v>
      </c>
      <c r="G22" s="5" t="s">
        <v>86</v>
      </c>
    </row>
    <row r="23" spans="1:7" x14ac:dyDescent="0.25">
      <c r="A23" s="83" t="s">
        <v>87</v>
      </c>
      <c r="B23" s="83" t="s">
        <v>176</v>
      </c>
      <c r="C23" s="83" t="s">
        <v>87</v>
      </c>
      <c r="D23" s="4" t="s">
        <v>88</v>
      </c>
      <c r="E23" s="5">
        <v>15200</v>
      </c>
      <c r="F23" s="5">
        <v>22725.88</v>
      </c>
      <c r="G23" s="5" t="s">
        <v>285</v>
      </c>
    </row>
    <row r="24" spans="1:7" x14ac:dyDescent="0.25">
      <c r="A24" s="83" t="s">
        <v>89</v>
      </c>
      <c r="B24" s="83" t="s">
        <v>176</v>
      </c>
      <c r="C24" s="83" t="s">
        <v>89</v>
      </c>
      <c r="D24" s="4" t="s">
        <v>90</v>
      </c>
      <c r="E24" s="5">
        <v>1800</v>
      </c>
      <c r="F24" s="5">
        <v>1767.07</v>
      </c>
      <c r="G24" s="5" t="s">
        <v>91</v>
      </c>
    </row>
    <row r="25" spans="1:7" x14ac:dyDescent="0.25">
      <c r="A25" s="83" t="s">
        <v>92</v>
      </c>
      <c r="B25" s="83" t="s">
        <v>176</v>
      </c>
      <c r="C25" s="83" t="s">
        <v>92</v>
      </c>
      <c r="D25" s="4" t="s">
        <v>93</v>
      </c>
      <c r="E25" s="5">
        <v>1500</v>
      </c>
      <c r="F25" s="5"/>
      <c r="G25" s="5"/>
    </row>
    <row r="26" spans="1:7" x14ac:dyDescent="0.25">
      <c r="A26" s="83" t="s">
        <v>94</v>
      </c>
      <c r="B26" s="83" t="s">
        <v>176</v>
      </c>
      <c r="C26" s="83" t="s">
        <v>94</v>
      </c>
      <c r="D26" s="4" t="s">
        <v>95</v>
      </c>
      <c r="E26" s="5">
        <v>200</v>
      </c>
      <c r="F26" s="5">
        <v>70</v>
      </c>
      <c r="G26" s="5" t="s">
        <v>284</v>
      </c>
    </row>
    <row r="27" spans="1:7" x14ac:dyDescent="0.25">
      <c r="A27" s="83" t="s">
        <v>96</v>
      </c>
      <c r="B27" s="83" t="s">
        <v>176</v>
      </c>
      <c r="C27" s="83" t="s">
        <v>96</v>
      </c>
      <c r="D27" s="4" t="s">
        <v>97</v>
      </c>
      <c r="E27" s="5">
        <v>700</v>
      </c>
      <c r="F27" s="5">
        <v>342.15</v>
      </c>
      <c r="G27" s="5" t="s">
        <v>283</v>
      </c>
    </row>
    <row r="28" spans="1:7" x14ac:dyDescent="0.25">
      <c r="A28" s="83" t="s">
        <v>98</v>
      </c>
      <c r="B28" s="83" t="s">
        <v>176</v>
      </c>
      <c r="C28" s="83" t="s">
        <v>98</v>
      </c>
      <c r="D28" s="4" t="s">
        <v>99</v>
      </c>
      <c r="E28" s="5">
        <v>300</v>
      </c>
      <c r="F28" s="5">
        <v>2463.7600000000002</v>
      </c>
      <c r="G28" s="5" t="s">
        <v>100</v>
      </c>
    </row>
    <row r="29" spans="1:7" x14ac:dyDescent="0.25">
      <c r="A29" s="83" t="s">
        <v>101</v>
      </c>
      <c r="B29" s="83" t="s">
        <v>176</v>
      </c>
      <c r="C29" s="83" t="s">
        <v>101</v>
      </c>
      <c r="D29" s="4" t="s">
        <v>102</v>
      </c>
      <c r="E29" s="5">
        <v>500</v>
      </c>
      <c r="F29" s="5">
        <v>192.44</v>
      </c>
      <c r="G29" s="5" t="s">
        <v>103</v>
      </c>
    </row>
    <row r="30" spans="1:7" x14ac:dyDescent="0.25">
      <c r="A30" s="83" t="s">
        <v>104</v>
      </c>
      <c r="B30" s="83" t="s">
        <v>176</v>
      </c>
      <c r="C30" s="83" t="s">
        <v>104</v>
      </c>
      <c r="D30" s="4" t="s">
        <v>105</v>
      </c>
      <c r="E30" s="5">
        <v>500</v>
      </c>
      <c r="F30" s="5">
        <v>192.44</v>
      </c>
      <c r="G30" s="5" t="s">
        <v>103</v>
      </c>
    </row>
    <row r="31" spans="1:7" ht="30" x14ac:dyDescent="0.25">
      <c r="A31" s="84" t="s">
        <v>282</v>
      </c>
      <c r="B31" s="84"/>
      <c r="C31" s="84"/>
      <c r="D31" s="2" t="s">
        <v>281</v>
      </c>
      <c r="E31" s="3">
        <v>1261800</v>
      </c>
      <c r="F31" s="3">
        <v>567177.32999999996</v>
      </c>
      <c r="G31" s="3" t="s">
        <v>278</v>
      </c>
    </row>
    <row r="32" spans="1:7" ht="30" x14ac:dyDescent="0.25">
      <c r="A32" s="83" t="s">
        <v>280</v>
      </c>
      <c r="B32" s="83" t="s">
        <v>271</v>
      </c>
      <c r="C32" s="83"/>
      <c r="D32" s="4" t="s">
        <v>279</v>
      </c>
      <c r="E32" s="5">
        <v>1261800</v>
      </c>
      <c r="F32" s="5">
        <v>567177.32999999996</v>
      </c>
      <c r="G32" s="5" t="s">
        <v>278</v>
      </c>
    </row>
    <row r="33" spans="1:7" x14ac:dyDescent="0.25">
      <c r="A33" s="83" t="s">
        <v>34</v>
      </c>
      <c r="B33" s="83" t="s">
        <v>271</v>
      </c>
      <c r="C33" s="83" t="s">
        <v>34</v>
      </c>
      <c r="D33" s="4" t="s">
        <v>35</v>
      </c>
      <c r="E33" s="5">
        <v>1234000</v>
      </c>
      <c r="F33" s="5">
        <v>556493.99</v>
      </c>
      <c r="G33" s="5" t="s">
        <v>277</v>
      </c>
    </row>
    <row r="34" spans="1:7" x14ac:dyDescent="0.25">
      <c r="A34" s="83" t="s">
        <v>36</v>
      </c>
      <c r="B34" s="83" t="s">
        <v>271</v>
      </c>
      <c r="C34" s="83" t="s">
        <v>36</v>
      </c>
      <c r="D34" s="4" t="s">
        <v>37</v>
      </c>
      <c r="E34" s="5">
        <v>1020000</v>
      </c>
      <c r="F34" s="5">
        <v>452316.91</v>
      </c>
      <c r="G34" s="5" t="s">
        <v>276</v>
      </c>
    </row>
    <row r="35" spans="1:7" x14ac:dyDescent="0.25">
      <c r="A35" s="83" t="s">
        <v>38</v>
      </c>
      <c r="B35" s="83" t="s">
        <v>271</v>
      </c>
      <c r="C35" s="83" t="s">
        <v>38</v>
      </c>
      <c r="D35" s="4" t="s">
        <v>39</v>
      </c>
      <c r="E35" s="5">
        <v>14000</v>
      </c>
      <c r="F35" s="5">
        <v>9108.33</v>
      </c>
      <c r="G35" s="5" t="s">
        <v>40</v>
      </c>
    </row>
    <row r="36" spans="1:7" x14ac:dyDescent="0.25">
      <c r="A36" s="83" t="s">
        <v>41</v>
      </c>
      <c r="B36" s="83" t="s">
        <v>271</v>
      </c>
      <c r="C36" s="83" t="s">
        <v>41</v>
      </c>
      <c r="D36" s="4" t="s">
        <v>42</v>
      </c>
      <c r="E36" s="5">
        <v>1000</v>
      </c>
      <c r="F36" s="5"/>
      <c r="G36" s="5"/>
    </row>
    <row r="37" spans="1:7" x14ac:dyDescent="0.25">
      <c r="A37" s="83" t="s">
        <v>43</v>
      </c>
      <c r="B37" s="83" t="s">
        <v>271</v>
      </c>
      <c r="C37" s="83" t="s">
        <v>43</v>
      </c>
      <c r="D37" s="4" t="s">
        <v>44</v>
      </c>
      <c r="E37" s="5">
        <v>37000</v>
      </c>
      <c r="F37" s="5">
        <v>18933.59</v>
      </c>
      <c r="G37" s="5" t="s">
        <v>275</v>
      </c>
    </row>
    <row r="38" spans="1:7" x14ac:dyDescent="0.25">
      <c r="A38" s="83" t="s">
        <v>45</v>
      </c>
      <c r="B38" s="83" t="s">
        <v>271</v>
      </c>
      <c r="C38" s="83" t="s">
        <v>45</v>
      </c>
      <c r="D38" s="4" t="s">
        <v>46</v>
      </c>
      <c r="E38" s="5">
        <v>162000</v>
      </c>
      <c r="F38" s="5">
        <v>76135.16</v>
      </c>
      <c r="G38" s="5" t="s">
        <v>274</v>
      </c>
    </row>
    <row r="39" spans="1:7" x14ac:dyDescent="0.25">
      <c r="A39" s="83" t="s">
        <v>47</v>
      </c>
      <c r="B39" s="83" t="s">
        <v>271</v>
      </c>
      <c r="C39" s="83" t="s">
        <v>47</v>
      </c>
      <c r="D39" s="4" t="s">
        <v>48</v>
      </c>
      <c r="E39" s="5">
        <v>27800</v>
      </c>
      <c r="F39" s="5">
        <v>10683.34</v>
      </c>
      <c r="G39" s="5" t="s">
        <v>273</v>
      </c>
    </row>
    <row r="40" spans="1:7" ht="30" x14ac:dyDescent="0.25">
      <c r="A40" s="83" t="s">
        <v>51</v>
      </c>
      <c r="B40" s="83" t="s">
        <v>271</v>
      </c>
      <c r="C40" s="83" t="s">
        <v>51</v>
      </c>
      <c r="D40" s="4" t="s">
        <v>52</v>
      </c>
      <c r="E40" s="5">
        <v>24000</v>
      </c>
      <c r="F40" s="5">
        <v>10263.34</v>
      </c>
      <c r="G40" s="5" t="s">
        <v>272</v>
      </c>
    </row>
    <row r="41" spans="1:7" x14ac:dyDescent="0.25">
      <c r="A41" s="83" t="s">
        <v>96</v>
      </c>
      <c r="B41" s="83" t="s">
        <v>271</v>
      </c>
      <c r="C41" s="83" t="s">
        <v>96</v>
      </c>
      <c r="D41" s="4" t="s">
        <v>97</v>
      </c>
      <c r="E41" s="5">
        <v>3800</v>
      </c>
      <c r="F41" s="5">
        <v>420</v>
      </c>
      <c r="G41" s="5" t="s">
        <v>270</v>
      </c>
    </row>
    <row r="42" spans="1:7" ht="30" x14ac:dyDescent="0.25">
      <c r="A42" s="38" t="s">
        <v>269</v>
      </c>
      <c r="B42" s="38"/>
      <c r="C42" s="38"/>
      <c r="D42" s="6" t="s">
        <v>268</v>
      </c>
      <c r="E42" s="8">
        <v>410350</v>
      </c>
      <c r="F42" s="8">
        <v>153054.01</v>
      </c>
      <c r="G42" s="8" t="s">
        <v>267</v>
      </c>
    </row>
    <row r="43" spans="1:7" x14ac:dyDescent="0.25">
      <c r="A43" s="84" t="s">
        <v>266</v>
      </c>
      <c r="B43" s="84"/>
      <c r="C43" s="84"/>
      <c r="D43" s="2" t="s">
        <v>265</v>
      </c>
      <c r="E43" s="3">
        <v>14530</v>
      </c>
      <c r="F43" s="3">
        <v>10588.32</v>
      </c>
      <c r="G43" s="3" t="s">
        <v>264</v>
      </c>
    </row>
    <row r="44" spans="1:7" x14ac:dyDescent="0.25">
      <c r="A44" s="83" t="s">
        <v>197</v>
      </c>
      <c r="B44" s="83" t="s">
        <v>189</v>
      </c>
      <c r="C44" s="83"/>
      <c r="D44" s="4" t="s">
        <v>196</v>
      </c>
      <c r="E44" s="5">
        <v>8500</v>
      </c>
      <c r="F44" s="5">
        <v>7888.32</v>
      </c>
      <c r="G44" s="5" t="s">
        <v>263</v>
      </c>
    </row>
    <row r="45" spans="1:7" x14ac:dyDescent="0.25">
      <c r="A45" s="83" t="s">
        <v>47</v>
      </c>
      <c r="B45" s="83" t="s">
        <v>189</v>
      </c>
      <c r="C45" s="83" t="s">
        <v>47</v>
      </c>
      <c r="D45" s="4" t="s">
        <v>48</v>
      </c>
      <c r="E45" s="5">
        <v>8500</v>
      </c>
      <c r="F45" s="5">
        <v>7888.32</v>
      </c>
      <c r="G45" s="5" t="s">
        <v>263</v>
      </c>
    </row>
    <row r="46" spans="1:7" x14ac:dyDescent="0.25">
      <c r="A46" s="83" t="s">
        <v>49</v>
      </c>
      <c r="B46" s="83" t="s">
        <v>189</v>
      </c>
      <c r="C46" s="83" t="s">
        <v>49</v>
      </c>
      <c r="D46" s="4" t="s">
        <v>50</v>
      </c>
      <c r="E46" s="5"/>
      <c r="F46" s="5">
        <v>810</v>
      </c>
      <c r="G46" s="5"/>
    </row>
    <row r="47" spans="1:7" x14ac:dyDescent="0.25">
      <c r="A47" s="83" t="s">
        <v>59</v>
      </c>
      <c r="B47" s="83" t="s">
        <v>189</v>
      </c>
      <c r="C47" s="83" t="s">
        <v>59</v>
      </c>
      <c r="D47" s="4" t="s">
        <v>60</v>
      </c>
      <c r="E47" s="5">
        <v>4000</v>
      </c>
      <c r="F47" s="5">
        <v>2743.11</v>
      </c>
      <c r="G47" s="5" t="s">
        <v>262</v>
      </c>
    </row>
    <row r="48" spans="1:7" x14ac:dyDescent="0.25">
      <c r="A48" s="83" t="s">
        <v>73</v>
      </c>
      <c r="B48" s="83" t="s">
        <v>189</v>
      </c>
      <c r="C48" s="83" t="s">
        <v>73</v>
      </c>
      <c r="D48" s="4" t="s">
        <v>74</v>
      </c>
      <c r="E48" s="5">
        <v>3500</v>
      </c>
      <c r="F48" s="5"/>
      <c r="G48" s="5"/>
    </row>
    <row r="49" spans="1:7" x14ac:dyDescent="0.25">
      <c r="A49" s="83" t="s">
        <v>82</v>
      </c>
      <c r="B49" s="83" t="s">
        <v>189</v>
      </c>
      <c r="C49" s="83" t="s">
        <v>82</v>
      </c>
      <c r="D49" s="4" t="s">
        <v>83</v>
      </c>
      <c r="E49" s="5"/>
      <c r="F49" s="5">
        <v>2355.21</v>
      </c>
      <c r="G49" s="5"/>
    </row>
    <row r="50" spans="1:7" x14ac:dyDescent="0.25">
      <c r="A50" s="83" t="s">
        <v>87</v>
      </c>
      <c r="B50" s="83" t="s">
        <v>189</v>
      </c>
      <c r="C50" s="83" t="s">
        <v>87</v>
      </c>
      <c r="D50" s="4" t="s">
        <v>88</v>
      </c>
      <c r="E50" s="5">
        <v>1000</v>
      </c>
      <c r="F50" s="5">
        <v>1980</v>
      </c>
      <c r="G50" s="5" t="s">
        <v>261</v>
      </c>
    </row>
    <row r="51" spans="1:7" x14ac:dyDescent="0.25">
      <c r="A51" s="83" t="s">
        <v>260</v>
      </c>
      <c r="B51" s="83" t="s">
        <v>258</v>
      </c>
      <c r="C51" s="83"/>
      <c r="D51" s="4" t="s">
        <v>259</v>
      </c>
      <c r="E51" s="5">
        <v>100</v>
      </c>
      <c r="F51" s="5"/>
      <c r="G51" s="5"/>
    </row>
    <row r="52" spans="1:7" x14ac:dyDescent="0.25">
      <c r="A52" s="83" t="s">
        <v>47</v>
      </c>
      <c r="B52" s="83" t="s">
        <v>258</v>
      </c>
      <c r="C52" s="83" t="s">
        <v>47</v>
      </c>
      <c r="D52" s="4" t="s">
        <v>48</v>
      </c>
      <c r="E52" s="5">
        <v>10</v>
      </c>
      <c r="F52" s="5"/>
      <c r="G52" s="5"/>
    </row>
    <row r="53" spans="1:7" ht="30" x14ac:dyDescent="0.25">
      <c r="A53" s="83" t="s">
        <v>55</v>
      </c>
      <c r="B53" s="83" t="s">
        <v>258</v>
      </c>
      <c r="C53" s="83" t="s">
        <v>55</v>
      </c>
      <c r="D53" s="4" t="s">
        <v>56</v>
      </c>
      <c r="E53" s="5">
        <v>10</v>
      </c>
      <c r="F53" s="5"/>
      <c r="G53" s="5"/>
    </row>
    <row r="54" spans="1:7" ht="30" x14ac:dyDescent="0.25">
      <c r="A54" s="83" t="s">
        <v>115</v>
      </c>
      <c r="B54" s="83" t="s">
        <v>258</v>
      </c>
      <c r="C54" s="83" t="s">
        <v>115</v>
      </c>
      <c r="D54" s="4" t="s">
        <v>116</v>
      </c>
      <c r="E54" s="5">
        <v>90</v>
      </c>
      <c r="F54" s="5"/>
      <c r="G54" s="5"/>
    </row>
    <row r="55" spans="1:7" x14ac:dyDescent="0.25">
      <c r="A55" s="83" t="s">
        <v>123</v>
      </c>
      <c r="B55" s="83" t="s">
        <v>258</v>
      </c>
      <c r="C55" s="83" t="s">
        <v>123</v>
      </c>
      <c r="D55" s="4" t="s">
        <v>124</v>
      </c>
      <c r="E55" s="5">
        <v>90</v>
      </c>
      <c r="F55" s="5"/>
      <c r="G55" s="5"/>
    </row>
    <row r="56" spans="1:7" ht="30" x14ac:dyDescent="0.25">
      <c r="A56" s="83" t="s">
        <v>187</v>
      </c>
      <c r="B56" s="83" t="s">
        <v>19</v>
      </c>
      <c r="C56" s="83"/>
      <c r="D56" s="4" t="s">
        <v>186</v>
      </c>
      <c r="E56" s="5">
        <v>5930</v>
      </c>
      <c r="F56" s="5">
        <v>2700</v>
      </c>
      <c r="G56" s="5" t="s">
        <v>239</v>
      </c>
    </row>
    <row r="57" spans="1:7" x14ac:dyDescent="0.25">
      <c r="A57" s="83" t="s">
        <v>47</v>
      </c>
      <c r="B57" s="83" t="s">
        <v>19</v>
      </c>
      <c r="C57" s="83" t="s">
        <v>47</v>
      </c>
      <c r="D57" s="4" t="s">
        <v>48</v>
      </c>
      <c r="E57" s="5">
        <v>2500</v>
      </c>
      <c r="F57" s="5">
        <v>1620</v>
      </c>
      <c r="G57" s="5" t="s">
        <v>257</v>
      </c>
    </row>
    <row r="58" spans="1:7" x14ac:dyDescent="0.25">
      <c r="A58" s="83" t="s">
        <v>53</v>
      </c>
      <c r="B58" s="83" t="s">
        <v>19</v>
      </c>
      <c r="C58" s="83" t="s">
        <v>53</v>
      </c>
      <c r="D58" s="4" t="s">
        <v>54</v>
      </c>
      <c r="E58" s="5"/>
      <c r="F58" s="5">
        <v>1500</v>
      </c>
      <c r="G58" s="5"/>
    </row>
    <row r="59" spans="1:7" ht="30" x14ac:dyDescent="0.25">
      <c r="A59" s="83" t="s">
        <v>55</v>
      </c>
      <c r="B59" s="83" t="s">
        <v>19</v>
      </c>
      <c r="C59" s="83" t="s">
        <v>55</v>
      </c>
      <c r="D59" s="4" t="s">
        <v>56</v>
      </c>
      <c r="E59" s="5">
        <v>2500</v>
      </c>
      <c r="F59" s="5"/>
      <c r="G59" s="5"/>
    </row>
    <row r="60" spans="1:7" x14ac:dyDescent="0.25">
      <c r="A60" s="83" t="s">
        <v>94</v>
      </c>
      <c r="B60" s="83" t="s">
        <v>19</v>
      </c>
      <c r="C60" s="83" t="s">
        <v>94</v>
      </c>
      <c r="D60" s="4" t="s">
        <v>95</v>
      </c>
      <c r="E60" s="5"/>
      <c r="F60" s="5">
        <v>120</v>
      </c>
      <c r="G60" s="5"/>
    </row>
    <row r="61" spans="1:7" ht="30" x14ac:dyDescent="0.25">
      <c r="A61" s="83" t="s">
        <v>110</v>
      </c>
      <c r="B61" s="83" t="s">
        <v>19</v>
      </c>
      <c r="C61" s="83" t="s">
        <v>110</v>
      </c>
      <c r="D61" s="4" t="s">
        <v>111</v>
      </c>
      <c r="E61" s="5">
        <v>730</v>
      </c>
      <c r="F61" s="5">
        <v>1080</v>
      </c>
      <c r="G61" s="5" t="s">
        <v>112</v>
      </c>
    </row>
    <row r="62" spans="1:7" x14ac:dyDescent="0.25">
      <c r="A62" s="83" t="s">
        <v>113</v>
      </c>
      <c r="B62" s="83" t="s">
        <v>19</v>
      </c>
      <c r="C62" s="83" t="s">
        <v>113</v>
      </c>
      <c r="D62" s="4" t="s">
        <v>114</v>
      </c>
      <c r="E62" s="5">
        <v>730</v>
      </c>
      <c r="F62" s="5">
        <v>1080</v>
      </c>
      <c r="G62" s="5" t="s">
        <v>112</v>
      </c>
    </row>
    <row r="63" spans="1:7" ht="30" x14ac:dyDescent="0.25">
      <c r="A63" s="83" t="s">
        <v>115</v>
      </c>
      <c r="B63" s="83" t="s">
        <v>19</v>
      </c>
      <c r="C63" s="83" t="s">
        <v>115</v>
      </c>
      <c r="D63" s="4" t="s">
        <v>116</v>
      </c>
      <c r="E63" s="5">
        <v>2700</v>
      </c>
      <c r="F63" s="5"/>
      <c r="G63" s="5"/>
    </row>
    <row r="64" spans="1:7" ht="30" x14ac:dyDescent="0.25">
      <c r="A64" s="83" t="s">
        <v>121</v>
      </c>
      <c r="B64" s="83" t="s">
        <v>19</v>
      </c>
      <c r="C64" s="83" t="s">
        <v>121</v>
      </c>
      <c r="D64" s="4" t="s">
        <v>122</v>
      </c>
      <c r="E64" s="5">
        <v>2000</v>
      </c>
      <c r="F64" s="5"/>
      <c r="G64" s="5"/>
    </row>
    <row r="65" spans="1:7" x14ac:dyDescent="0.25">
      <c r="A65" s="83" t="s">
        <v>123</v>
      </c>
      <c r="B65" s="83" t="s">
        <v>19</v>
      </c>
      <c r="C65" s="83" t="s">
        <v>123</v>
      </c>
      <c r="D65" s="4" t="s">
        <v>124</v>
      </c>
      <c r="E65" s="5">
        <v>700</v>
      </c>
      <c r="F65" s="5"/>
      <c r="G65" s="5"/>
    </row>
    <row r="66" spans="1:7" x14ac:dyDescent="0.25">
      <c r="A66" s="84" t="s">
        <v>256</v>
      </c>
      <c r="B66" s="84"/>
      <c r="C66" s="84"/>
      <c r="D66" s="2" t="s">
        <v>255</v>
      </c>
      <c r="E66" s="3">
        <v>138700</v>
      </c>
      <c r="F66" s="3">
        <v>70037.38</v>
      </c>
      <c r="G66" s="3" t="s">
        <v>254</v>
      </c>
    </row>
    <row r="67" spans="1:7" x14ac:dyDescent="0.25">
      <c r="A67" s="83" t="s">
        <v>197</v>
      </c>
      <c r="B67" s="83" t="s">
        <v>189</v>
      </c>
      <c r="C67" s="83"/>
      <c r="D67" s="4" t="s">
        <v>196</v>
      </c>
      <c r="E67" s="5">
        <v>118700</v>
      </c>
      <c r="F67" s="5">
        <v>55162.63</v>
      </c>
      <c r="G67" s="5" t="s">
        <v>253</v>
      </c>
    </row>
    <row r="68" spans="1:7" x14ac:dyDescent="0.25">
      <c r="A68" s="83" t="s">
        <v>34</v>
      </c>
      <c r="B68" s="83" t="s">
        <v>189</v>
      </c>
      <c r="C68" s="83" t="s">
        <v>34</v>
      </c>
      <c r="D68" s="4" t="s">
        <v>35</v>
      </c>
      <c r="E68" s="5">
        <v>86600</v>
      </c>
      <c r="F68" s="5">
        <v>44324.32</v>
      </c>
      <c r="G68" s="5" t="s">
        <v>252</v>
      </c>
    </row>
    <row r="69" spans="1:7" x14ac:dyDescent="0.25">
      <c r="A69" s="83" t="s">
        <v>36</v>
      </c>
      <c r="B69" s="83" t="s">
        <v>189</v>
      </c>
      <c r="C69" s="83" t="s">
        <v>36</v>
      </c>
      <c r="D69" s="4" t="s">
        <v>37</v>
      </c>
      <c r="E69" s="5">
        <v>72000</v>
      </c>
      <c r="F69" s="5">
        <v>37016.54</v>
      </c>
      <c r="G69" s="5" t="s">
        <v>251</v>
      </c>
    </row>
    <row r="70" spans="1:7" x14ac:dyDescent="0.25">
      <c r="A70" s="83" t="s">
        <v>43</v>
      </c>
      <c r="B70" s="83" t="s">
        <v>189</v>
      </c>
      <c r="C70" s="83" t="s">
        <v>43</v>
      </c>
      <c r="D70" s="4" t="s">
        <v>44</v>
      </c>
      <c r="E70" s="5">
        <v>2100</v>
      </c>
      <c r="F70" s="5">
        <v>1200</v>
      </c>
      <c r="G70" s="5" t="s">
        <v>250</v>
      </c>
    </row>
    <row r="71" spans="1:7" x14ac:dyDescent="0.25">
      <c r="A71" s="83" t="s">
        <v>45</v>
      </c>
      <c r="B71" s="83" t="s">
        <v>189</v>
      </c>
      <c r="C71" s="83" t="s">
        <v>45</v>
      </c>
      <c r="D71" s="4" t="s">
        <v>46</v>
      </c>
      <c r="E71" s="5">
        <v>12500</v>
      </c>
      <c r="F71" s="5">
        <v>6107.78</v>
      </c>
      <c r="G71" s="5" t="s">
        <v>249</v>
      </c>
    </row>
    <row r="72" spans="1:7" x14ac:dyDescent="0.25">
      <c r="A72" s="83" t="s">
        <v>47</v>
      </c>
      <c r="B72" s="83" t="s">
        <v>189</v>
      </c>
      <c r="C72" s="83" t="s">
        <v>47</v>
      </c>
      <c r="D72" s="4" t="s">
        <v>48</v>
      </c>
      <c r="E72" s="5">
        <v>2100</v>
      </c>
      <c r="F72" s="5">
        <v>647.4</v>
      </c>
      <c r="G72" s="5" t="s">
        <v>248</v>
      </c>
    </row>
    <row r="73" spans="1:7" x14ac:dyDescent="0.25">
      <c r="A73" s="83" t="s">
        <v>49</v>
      </c>
      <c r="B73" s="83" t="s">
        <v>189</v>
      </c>
      <c r="C73" s="83" t="s">
        <v>49</v>
      </c>
      <c r="D73" s="4" t="s">
        <v>50</v>
      </c>
      <c r="E73" s="5">
        <v>200</v>
      </c>
      <c r="F73" s="5">
        <v>90</v>
      </c>
      <c r="G73" s="5" t="s">
        <v>247</v>
      </c>
    </row>
    <row r="74" spans="1:7" ht="30" x14ac:dyDescent="0.25">
      <c r="A74" s="83" t="s">
        <v>51</v>
      </c>
      <c r="B74" s="83" t="s">
        <v>189</v>
      </c>
      <c r="C74" s="83" t="s">
        <v>51</v>
      </c>
      <c r="D74" s="4" t="s">
        <v>52</v>
      </c>
      <c r="E74" s="5">
        <v>1200</v>
      </c>
      <c r="F74" s="5">
        <v>557.4</v>
      </c>
      <c r="G74" s="5" t="s">
        <v>246</v>
      </c>
    </row>
    <row r="75" spans="1:7" x14ac:dyDescent="0.25">
      <c r="A75" s="83" t="s">
        <v>80</v>
      </c>
      <c r="B75" s="83" t="s">
        <v>189</v>
      </c>
      <c r="C75" s="83" t="s">
        <v>80</v>
      </c>
      <c r="D75" s="4" t="s">
        <v>81</v>
      </c>
      <c r="E75" s="5">
        <v>700</v>
      </c>
      <c r="F75" s="5"/>
      <c r="G75" s="5"/>
    </row>
    <row r="76" spans="1:7" ht="30" x14ac:dyDescent="0.25">
      <c r="A76" s="83" t="s">
        <v>106</v>
      </c>
      <c r="B76" s="83" t="s">
        <v>189</v>
      </c>
      <c r="C76" s="83" t="s">
        <v>106</v>
      </c>
      <c r="D76" s="4" t="s">
        <v>107</v>
      </c>
      <c r="E76" s="5">
        <v>30000</v>
      </c>
      <c r="F76" s="5">
        <v>10190.91</v>
      </c>
      <c r="G76" s="5" t="s">
        <v>245</v>
      </c>
    </row>
    <row r="77" spans="1:7" x14ac:dyDescent="0.25">
      <c r="A77" s="83" t="s">
        <v>108</v>
      </c>
      <c r="B77" s="83" t="s">
        <v>189</v>
      </c>
      <c r="C77" s="83" t="s">
        <v>108</v>
      </c>
      <c r="D77" s="4" t="s">
        <v>109</v>
      </c>
      <c r="E77" s="5">
        <v>30000</v>
      </c>
      <c r="F77" s="5">
        <v>10190.91</v>
      </c>
      <c r="G77" s="5" t="s">
        <v>245</v>
      </c>
    </row>
    <row r="78" spans="1:7" ht="30" x14ac:dyDescent="0.25">
      <c r="A78" s="83" t="s">
        <v>187</v>
      </c>
      <c r="B78" s="83" t="s">
        <v>19</v>
      </c>
      <c r="C78" s="83"/>
      <c r="D78" s="4" t="s">
        <v>186</v>
      </c>
      <c r="E78" s="5">
        <v>20000</v>
      </c>
      <c r="F78" s="5">
        <v>14874.75</v>
      </c>
      <c r="G78" s="5" t="s">
        <v>244</v>
      </c>
    </row>
    <row r="79" spans="1:7" ht="30" x14ac:dyDescent="0.25">
      <c r="A79" s="83" t="s">
        <v>106</v>
      </c>
      <c r="B79" s="83" t="s">
        <v>19</v>
      </c>
      <c r="C79" s="83" t="s">
        <v>106</v>
      </c>
      <c r="D79" s="4" t="s">
        <v>107</v>
      </c>
      <c r="E79" s="5">
        <v>20000</v>
      </c>
      <c r="F79" s="5">
        <v>14874.75</v>
      </c>
      <c r="G79" s="5" t="s">
        <v>244</v>
      </c>
    </row>
    <row r="80" spans="1:7" x14ac:dyDescent="0.25">
      <c r="A80" s="83" t="s">
        <v>108</v>
      </c>
      <c r="B80" s="83" t="s">
        <v>19</v>
      </c>
      <c r="C80" s="83" t="s">
        <v>108</v>
      </c>
      <c r="D80" s="4" t="s">
        <v>109</v>
      </c>
      <c r="E80" s="5">
        <v>20000</v>
      </c>
      <c r="F80" s="5">
        <v>14874.75</v>
      </c>
      <c r="G80" s="5" t="s">
        <v>244</v>
      </c>
    </row>
    <row r="81" spans="1:7" ht="30" x14ac:dyDescent="0.25">
      <c r="A81" s="84" t="s">
        <v>243</v>
      </c>
      <c r="B81" s="84"/>
      <c r="C81" s="84"/>
      <c r="D81" s="2" t="s">
        <v>242</v>
      </c>
      <c r="E81" s="3">
        <v>10000</v>
      </c>
      <c r="F81" s="3"/>
      <c r="G81" s="3"/>
    </row>
    <row r="82" spans="1:7" x14ac:dyDescent="0.25">
      <c r="A82" s="83" t="s">
        <v>197</v>
      </c>
      <c r="B82" s="83" t="s">
        <v>189</v>
      </c>
      <c r="C82" s="83"/>
      <c r="D82" s="4" t="s">
        <v>196</v>
      </c>
      <c r="E82" s="5">
        <v>10000</v>
      </c>
      <c r="F82" s="5"/>
      <c r="G82" s="5"/>
    </row>
    <row r="83" spans="1:7" x14ac:dyDescent="0.25">
      <c r="A83" s="83" t="s">
        <v>47</v>
      </c>
      <c r="B83" s="83" t="s">
        <v>189</v>
      </c>
      <c r="C83" s="83" t="s">
        <v>47</v>
      </c>
      <c r="D83" s="4" t="s">
        <v>48</v>
      </c>
      <c r="E83" s="5">
        <v>10000</v>
      </c>
      <c r="F83" s="5"/>
      <c r="G83" s="5"/>
    </row>
    <row r="84" spans="1:7" x14ac:dyDescent="0.25">
      <c r="A84" s="83" t="s">
        <v>73</v>
      </c>
      <c r="B84" s="83" t="s">
        <v>189</v>
      </c>
      <c r="C84" s="83" t="s">
        <v>73</v>
      </c>
      <c r="D84" s="4" t="s">
        <v>74</v>
      </c>
      <c r="E84" s="5">
        <v>10000</v>
      </c>
      <c r="F84" s="5"/>
      <c r="G84" s="5"/>
    </row>
    <row r="85" spans="1:7" x14ac:dyDescent="0.25">
      <c r="A85" s="84" t="s">
        <v>241</v>
      </c>
      <c r="B85" s="84"/>
      <c r="C85" s="84"/>
      <c r="D85" s="2" t="s">
        <v>240</v>
      </c>
      <c r="E85" s="3">
        <v>33550</v>
      </c>
      <c r="F85" s="3">
        <v>15274.22</v>
      </c>
      <c r="G85" s="3" t="s">
        <v>239</v>
      </c>
    </row>
    <row r="86" spans="1:7" x14ac:dyDescent="0.25">
      <c r="A86" s="83" t="s">
        <v>197</v>
      </c>
      <c r="B86" s="83" t="s">
        <v>189</v>
      </c>
      <c r="C86" s="83"/>
      <c r="D86" s="4" t="s">
        <v>196</v>
      </c>
      <c r="E86" s="5">
        <v>33550</v>
      </c>
      <c r="F86" s="5">
        <v>15274.22</v>
      </c>
      <c r="G86" s="5" t="s">
        <v>239</v>
      </c>
    </row>
    <row r="87" spans="1:7" x14ac:dyDescent="0.25">
      <c r="A87" s="83" t="s">
        <v>34</v>
      </c>
      <c r="B87" s="83" t="s">
        <v>189</v>
      </c>
      <c r="C87" s="83" t="s">
        <v>34</v>
      </c>
      <c r="D87" s="4" t="s">
        <v>35</v>
      </c>
      <c r="E87" s="5">
        <v>31600</v>
      </c>
      <c r="F87" s="5">
        <v>15126.5</v>
      </c>
      <c r="G87" s="5" t="s">
        <v>238</v>
      </c>
    </row>
    <row r="88" spans="1:7" x14ac:dyDescent="0.25">
      <c r="A88" s="83" t="s">
        <v>36</v>
      </c>
      <c r="B88" s="83" t="s">
        <v>189</v>
      </c>
      <c r="C88" s="83" t="s">
        <v>36</v>
      </c>
      <c r="D88" s="4" t="s">
        <v>37</v>
      </c>
      <c r="E88" s="5">
        <v>26200</v>
      </c>
      <c r="F88" s="5">
        <v>12179.82</v>
      </c>
      <c r="G88" s="5" t="s">
        <v>237</v>
      </c>
    </row>
    <row r="89" spans="1:7" x14ac:dyDescent="0.25">
      <c r="A89" s="83" t="s">
        <v>43</v>
      </c>
      <c r="B89" s="83" t="s">
        <v>189</v>
      </c>
      <c r="C89" s="83" t="s">
        <v>43</v>
      </c>
      <c r="D89" s="4" t="s">
        <v>44</v>
      </c>
      <c r="E89" s="5">
        <v>900</v>
      </c>
      <c r="F89" s="5">
        <v>817.19</v>
      </c>
      <c r="G89" s="5" t="s">
        <v>236</v>
      </c>
    </row>
    <row r="90" spans="1:7" x14ac:dyDescent="0.25">
      <c r="A90" s="83" t="s">
        <v>45</v>
      </c>
      <c r="B90" s="83" t="s">
        <v>189</v>
      </c>
      <c r="C90" s="83" t="s">
        <v>45</v>
      </c>
      <c r="D90" s="4" t="s">
        <v>46</v>
      </c>
      <c r="E90" s="5">
        <v>4500</v>
      </c>
      <c r="F90" s="5">
        <v>2129.4899999999998</v>
      </c>
      <c r="G90" s="5" t="s">
        <v>235</v>
      </c>
    </row>
    <row r="91" spans="1:7" x14ac:dyDescent="0.25">
      <c r="A91" s="83" t="s">
        <v>47</v>
      </c>
      <c r="B91" s="83" t="s">
        <v>189</v>
      </c>
      <c r="C91" s="83" t="s">
        <v>47</v>
      </c>
      <c r="D91" s="4" t="s">
        <v>48</v>
      </c>
      <c r="E91" s="5">
        <v>1950</v>
      </c>
      <c r="F91" s="5">
        <v>147.72</v>
      </c>
      <c r="G91" s="5" t="s">
        <v>234</v>
      </c>
    </row>
    <row r="92" spans="1:7" x14ac:dyDescent="0.25">
      <c r="A92" s="83" t="s">
        <v>49</v>
      </c>
      <c r="B92" s="83" t="s">
        <v>189</v>
      </c>
      <c r="C92" s="83" t="s">
        <v>49</v>
      </c>
      <c r="D92" s="4" t="s">
        <v>50</v>
      </c>
      <c r="E92" s="5">
        <v>200</v>
      </c>
      <c r="F92" s="5">
        <v>15</v>
      </c>
      <c r="G92" s="5" t="s">
        <v>233</v>
      </c>
    </row>
    <row r="93" spans="1:7" ht="30" x14ac:dyDescent="0.25">
      <c r="A93" s="83" t="s">
        <v>51</v>
      </c>
      <c r="B93" s="83" t="s">
        <v>189</v>
      </c>
      <c r="C93" s="83" t="s">
        <v>51</v>
      </c>
      <c r="D93" s="4" t="s">
        <v>52</v>
      </c>
      <c r="E93" s="5">
        <v>1500</v>
      </c>
      <c r="F93" s="5">
        <v>132.72</v>
      </c>
      <c r="G93" s="5" t="s">
        <v>232</v>
      </c>
    </row>
    <row r="94" spans="1:7" x14ac:dyDescent="0.25">
      <c r="A94" s="83" t="s">
        <v>80</v>
      </c>
      <c r="B94" s="83" t="s">
        <v>189</v>
      </c>
      <c r="C94" s="83" t="s">
        <v>80</v>
      </c>
      <c r="D94" s="4" t="s">
        <v>81</v>
      </c>
      <c r="E94" s="5">
        <v>250</v>
      </c>
      <c r="F94" s="5"/>
      <c r="G94" s="5"/>
    </row>
    <row r="95" spans="1:7" x14ac:dyDescent="0.25">
      <c r="A95" s="84" t="s">
        <v>231</v>
      </c>
      <c r="B95" s="84"/>
      <c r="C95" s="84"/>
      <c r="D95" s="2" t="s">
        <v>230</v>
      </c>
      <c r="E95" s="3">
        <v>73920</v>
      </c>
      <c r="F95" s="3">
        <v>29422.880000000001</v>
      </c>
      <c r="G95" s="3" t="s">
        <v>229</v>
      </c>
    </row>
    <row r="96" spans="1:7" x14ac:dyDescent="0.25">
      <c r="A96" s="83" t="s">
        <v>197</v>
      </c>
      <c r="B96" s="83" t="s">
        <v>189</v>
      </c>
      <c r="C96" s="83"/>
      <c r="D96" s="4" t="s">
        <v>196</v>
      </c>
      <c r="E96" s="5">
        <v>27296</v>
      </c>
      <c r="F96" s="5">
        <v>16540.009999999998</v>
      </c>
      <c r="G96" s="5" t="s">
        <v>228</v>
      </c>
    </row>
    <row r="97" spans="1:7" x14ac:dyDescent="0.25">
      <c r="A97" s="83" t="s">
        <v>34</v>
      </c>
      <c r="B97" s="83" t="s">
        <v>189</v>
      </c>
      <c r="C97" s="83" t="s">
        <v>34</v>
      </c>
      <c r="D97" s="4" t="s">
        <v>35</v>
      </c>
      <c r="E97" s="5">
        <v>24896</v>
      </c>
      <c r="F97" s="5">
        <v>16405.009999999998</v>
      </c>
      <c r="G97" s="5" t="s">
        <v>227</v>
      </c>
    </row>
    <row r="98" spans="1:7" x14ac:dyDescent="0.25">
      <c r="A98" s="83" t="s">
        <v>36</v>
      </c>
      <c r="B98" s="83" t="s">
        <v>189</v>
      </c>
      <c r="C98" s="83" t="s">
        <v>36</v>
      </c>
      <c r="D98" s="4" t="s">
        <v>37</v>
      </c>
      <c r="E98" s="5">
        <v>15096</v>
      </c>
      <c r="F98" s="5">
        <v>12726</v>
      </c>
      <c r="G98" s="5" t="s">
        <v>226</v>
      </c>
    </row>
    <row r="99" spans="1:7" x14ac:dyDescent="0.25">
      <c r="A99" s="83" t="s">
        <v>43</v>
      </c>
      <c r="B99" s="83" t="s">
        <v>189</v>
      </c>
      <c r="C99" s="83" t="s">
        <v>43</v>
      </c>
      <c r="D99" s="4" t="s">
        <v>44</v>
      </c>
      <c r="E99" s="5">
        <v>4000</v>
      </c>
      <c r="F99" s="5">
        <v>1600</v>
      </c>
      <c r="G99" s="5" t="s">
        <v>225</v>
      </c>
    </row>
    <row r="100" spans="1:7" x14ac:dyDescent="0.25">
      <c r="A100" s="83" t="s">
        <v>45</v>
      </c>
      <c r="B100" s="83" t="s">
        <v>189</v>
      </c>
      <c r="C100" s="83" t="s">
        <v>45</v>
      </c>
      <c r="D100" s="4" t="s">
        <v>46</v>
      </c>
      <c r="E100" s="5">
        <v>5800</v>
      </c>
      <c r="F100" s="5">
        <v>2079.0100000000002</v>
      </c>
      <c r="G100" s="5" t="s">
        <v>224</v>
      </c>
    </row>
    <row r="101" spans="1:7" x14ac:dyDescent="0.25">
      <c r="A101" s="83" t="s">
        <v>47</v>
      </c>
      <c r="B101" s="83" t="s">
        <v>189</v>
      </c>
      <c r="C101" s="83" t="s">
        <v>47</v>
      </c>
      <c r="D101" s="4" t="s">
        <v>48</v>
      </c>
      <c r="E101" s="5">
        <v>2400</v>
      </c>
      <c r="F101" s="5">
        <v>135</v>
      </c>
      <c r="G101" s="5" t="s">
        <v>223</v>
      </c>
    </row>
    <row r="102" spans="1:7" x14ac:dyDescent="0.25">
      <c r="A102" s="83" t="s">
        <v>49</v>
      </c>
      <c r="B102" s="83" t="s">
        <v>189</v>
      </c>
      <c r="C102" s="83" t="s">
        <v>49</v>
      </c>
      <c r="D102" s="4" t="s">
        <v>50</v>
      </c>
      <c r="E102" s="5"/>
      <c r="F102" s="5">
        <v>135</v>
      </c>
      <c r="G102" s="5"/>
    </row>
    <row r="103" spans="1:7" ht="30" x14ac:dyDescent="0.25">
      <c r="A103" s="83" t="s">
        <v>51</v>
      </c>
      <c r="B103" s="83" t="s">
        <v>189</v>
      </c>
      <c r="C103" s="83" t="s">
        <v>51</v>
      </c>
      <c r="D103" s="4" t="s">
        <v>52</v>
      </c>
      <c r="E103" s="5">
        <v>1200</v>
      </c>
      <c r="F103" s="5"/>
      <c r="G103" s="5"/>
    </row>
    <row r="104" spans="1:7" x14ac:dyDescent="0.25">
      <c r="A104" s="83" t="s">
        <v>80</v>
      </c>
      <c r="B104" s="83" t="s">
        <v>189</v>
      </c>
      <c r="C104" s="83" t="s">
        <v>80</v>
      </c>
      <c r="D104" s="4" t="s">
        <v>81</v>
      </c>
      <c r="E104" s="5">
        <v>1200</v>
      </c>
      <c r="F104" s="5"/>
      <c r="G104" s="5"/>
    </row>
    <row r="105" spans="1:7" x14ac:dyDescent="0.25">
      <c r="A105" s="83" t="s">
        <v>207</v>
      </c>
      <c r="B105" s="83" t="s">
        <v>205</v>
      </c>
      <c r="C105" s="83"/>
      <c r="D105" s="4" t="s">
        <v>206</v>
      </c>
      <c r="E105" s="5"/>
      <c r="F105" s="5"/>
      <c r="G105" s="5"/>
    </row>
    <row r="106" spans="1:7" x14ac:dyDescent="0.25">
      <c r="A106" s="83" t="s">
        <v>34</v>
      </c>
      <c r="B106" s="83" t="s">
        <v>205</v>
      </c>
      <c r="C106" s="83" t="s">
        <v>34</v>
      </c>
      <c r="D106" s="4" t="s">
        <v>35</v>
      </c>
      <c r="E106" s="5"/>
      <c r="F106" s="5"/>
      <c r="G106" s="5"/>
    </row>
    <row r="107" spans="1:7" x14ac:dyDescent="0.25">
      <c r="A107" s="83" t="s">
        <v>36</v>
      </c>
      <c r="B107" s="83" t="s">
        <v>205</v>
      </c>
      <c r="C107" s="83" t="s">
        <v>36</v>
      </c>
      <c r="D107" s="4" t="s">
        <v>37</v>
      </c>
      <c r="E107" s="5"/>
      <c r="F107" s="5"/>
      <c r="G107" s="5"/>
    </row>
    <row r="108" spans="1:7" x14ac:dyDescent="0.25">
      <c r="A108" s="83" t="s">
        <v>47</v>
      </c>
      <c r="B108" s="83" t="s">
        <v>205</v>
      </c>
      <c r="C108" s="83" t="s">
        <v>47</v>
      </c>
      <c r="D108" s="4" t="s">
        <v>48</v>
      </c>
      <c r="E108" s="5"/>
      <c r="F108" s="5"/>
      <c r="G108" s="5"/>
    </row>
    <row r="109" spans="1:7" ht="30" x14ac:dyDescent="0.25">
      <c r="A109" s="83" t="s">
        <v>51</v>
      </c>
      <c r="B109" s="83" t="s">
        <v>205</v>
      </c>
      <c r="C109" s="83" t="s">
        <v>51</v>
      </c>
      <c r="D109" s="4" t="s">
        <v>52</v>
      </c>
      <c r="E109" s="5"/>
      <c r="F109" s="5"/>
      <c r="G109" s="5"/>
    </row>
    <row r="110" spans="1:7" x14ac:dyDescent="0.25">
      <c r="A110" s="83" t="s">
        <v>204</v>
      </c>
      <c r="B110" s="83" t="s">
        <v>202</v>
      </c>
      <c r="C110" s="83"/>
      <c r="D110" s="4" t="s">
        <v>203</v>
      </c>
      <c r="E110" s="5">
        <v>46624</v>
      </c>
      <c r="F110" s="5">
        <v>12882.87</v>
      </c>
      <c r="G110" s="5" t="s">
        <v>222</v>
      </c>
    </row>
    <row r="111" spans="1:7" x14ac:dyDescent="0.25">
      <c r="A111" s="83" t="s">
        <v>34</v>
      </c>
      <c r="B111" s="83" t="s">
        <v>202</v>
      </c>
      <c r="C111" s="83" t="s">
        <v>34</v>
      </c>
      <c r="D111" s="4" t="s">
        <v>35</v>
      </c>
      <c r="E111" s="5">
        <v>45404</v>
      </c>
      <c r="F111" s="5">
        <v>11984.18</v>
      </c>
      <c r="G111" s="5" t="s">
        <v>221</v>
      </c>
    </row>
    <row r="112" spans="1:7" x14ac:dyDescent="0.25">
      <c r="A112" s="83" t="s">
        <v>36</v>
      </c>
      <c r="B112" s="83" t="s">
        <v>202</v>
      </c>
      <c r="C112" s="83" t="s">
        <v>36</v>
      </c>
      <c r="D112" s="4" t="s">
        <v>37</v>
      </c>
      <c r="E112" s="5">
        <v>41604</v>
      </c>
      <c r="F112" s="5">
        <v>10269</v>
      </c>
      <c r="G112" s="5" t="s">
        <v>220</v>
      </c>
    </row>
    <row r="113" spans="1:7" x14ac:dyDescent="0.25">
      <c r="A113" s="83" t="s">
        <v>45</v>
      </c>
      <c r="B113" s="83" t="s">
        <v>202</v>
      </c>
      <c r="C113" s="83" t="s">
        <v>45</v>
      </c>
      <c r="D113" s="4" t="s">
        <v>46</v>
      </c>
      <c r="E113" s="5">
        <v>3800</v>
      </c>
      <c r="F113" s="5">
        <v>1715.18</v>
      </c>
      <c r="G113" s="5" t="s">
        <v>219</v>
      </c>
    </row>
    <row r="114" spans="1:7" x14ac:dyDescent="0.25">
      <c r="A114" s="83" t="s">
        <v>47</v>
      </c>
      <c r="B114" s="83" t="s">
        <v>202</v>
      </c>
      <c r="C114" s="83" t="s">
        <v>47</v>
      </c>
      <c r="D114" s="4" t="s">
        <v>48</v>
      </c>
      <c r="E114" s="5">
        <v>1220</v>
      </c>
      <c r="F114" s="5">
        <v>898.69</v>
      </c>
      <c r="G114" s="5" t="s">
        <v>218</v>
      </c>
    </row>
    <row r="115" spans="1:7" x14ac:dyDescent="0.25">
      <c r="A115" s="83" t="s">
        <v>49</v>
      </c>
      <c r="B115" s="83" t="s">
        <v>202</v>
      </c>
      <c r="C115" s="83" t="s">
        <v>49</v>
      </c>
      <c r="D115" s="4" t="s">
        <v>50</v>
      </c>
      <c r="E115" s="5">
        <v>220</v>
      </c>
      <c r="F115" s="5">
        <v>255</v>
      </c>
      <c r="G115" s="5" t="s">
        <v>217</v>
      </c>
    </row>
    <row r="116" spans="1:7" ht="30" x14ac:dyDescent="0.25">
      <c r="A116" s="83" t="s">
        <v>51</v>
      </c>
      <c r="B116" s="83" t="s">
        <v>202</v>
      </c>
      <c r="C116" s="83" t="s">
        <v>51</v>
      </c>
      <c r="D116" s="4" t="s">
        <v>52</v>
      </c>
      <c r="E116" s="5">
        <v>1000</v>
      </c>
      <c r="F116" s="5">
        <v>643.69000000000005</v>
      </c>
      <c r="G116" s="5" t="s">
        <v>216</v>
      </c>
    </row>
    <row r="117" spans="1:7" x14ac:dyDescent="0.25">
      <c r="A117" s="84" t="s">
        <v>215</v>
      </c>
      <c r="B117" s="84"/>
      <c r="C117" s="84"/>
      <c r="D117" s="2" t="s">
        <v>214</v>
      </c>
      <c r="E117" s="3">
        <v>21000</v>
      </c>
      <c r="F117" s="3"/>
      <c r="G117" s="3"/>
    </row>
    <row r="118" spans="1:7" ht="30" x14ac:dyDescent="0.25">
      <c r="A118" s="83" t="s">
        <v>187</v>
      </c>
      <c r="B118" s="83" t="s">
        <v>19</v>
      </c>
      <c r="C118" s="83"/>
      <c r="D118" s="4" t="s">
        <v>186</v>
      </c>
      <c r="E118" s="5">
        <v>21000</v>
      </c>
      <c r="F118" s="5"/>
      <c r="G118" s="5"/>
    </row>
    <row r="119" spans="1:7" ht="30" x14ac:dyDescent="0.25">
      <c r="A119" s="83" t="s">
        <v>115</v>
      </c>
      <c r="B119" s="83" t="s">
        <v>19</v>
      </c>
      <c r="C119" s="83" t="s">
        <v>115</v>
      </c>
      <c r="D119" s="4" t="s">
        <v>116</v>
      </c>
      <c r="E119" s="5">
        <v>21000</v>
      </c>
      <c r="F119" s="5"/>
      <c r="G119" s="5"/>
    </row>
    <row r="120" spans="1:7" x14ac:dyDescent="0.25">
      <c r="A120" s="83" t="s">
        <v>123</v>
      </c>
      <c r="B120" s="83" t="s">
        <v>19</v>
      </c>
      <c r="C120" s="83" t="s">
        <v>123</v>
      </c>
      <c r="D120" s="4" t="s">
        <v>124</v>
      </c>
      <c r="E120" s="5">
        <v>21000</v>
      </c>
      <c r="F120" s="5"/>
      <c r="G120" s="5"/>
    </row>
    <row r="121" spans="1:7" x14ac:dyDescent="0.25">
      <c r="A121" s="84" t="s">
        <v>213</v>
      </c>
      <c r="B121" s="84"/>
      <c r="C121" s="84"/>
      <c r="D121" s="2" t="s">
        <v>212</v>
      </c>
      <c r="E121" s="3">
        <v>2000</v>
      </c>
      <c r="F121" s="3">
        <v>1793.84</v>
      </c>
      <c r="G121" s="3" t="s">
        <v>211</v>
      </c>
    </row>
    <row r="122" spans="1:7" x14ac:dyDescent="0.25">
      <c r="A122" s="83" t="s">
        <v>210</v>
      </c>
      <c r="B122" s="83" t="s">
        <v>208</v>
      </c>
      <c r="C122" s="83"/>
      <c r="D122" s="4" t="s">
        <v>209</v>
      </c>
      <c r="E122" s="5">
        <v>150</v>
      </c>
      <c r="F122" s="5"/>
      <c r="G122" s="5"/>
    </row>
    <row r="123" spans="1:7" x14ac:dyDescent="0.25">
      <c r="A123" s="83" t="s">
        <v>47</v>
      </c>
      <c r="B123" s="83" t="s">
        <v>208</v>
      </c>
      <c r="C123" s="83" t="s">
        <v>47</v>
      </c>
      <c r="D123" s="4" t="s">
        <v>48</v>
      </c>
      <c r="E123" s="5">
        <v>150</v>
      </c>
      <c r="F123" s="5"/>
      <c r="G123" s="5"/>
    </row>
    <row r="124" spans="1:7" x14ac:dyDescent="0.25">
      <c r="A124" s="83" t="s">
        <v>57</v>
      </c>
      <c r="B124" s="83" t="s">
        <v>208</v>
      </c>
      <c r="C124" s="83" t="s">
        <v>57</v>
      </c>
      <c r="D124" s="4" t="s">
        <v>58</v>
      </c>
      <c r="E124" s="5">
        <v>150</v>
      </c>
      <c r="F124" s="5"/>
      <c r="G124" s="5"/>
    </row>
    <row r="125" spans="1:7" x14ac:dyDescent="0.25">
      <c r="A125" s="83" t="s">
        <v>207</v>
      </c>
      <c r="B125" s="83" t="s">
        <v>205</v>
      </c>
      <c r="C125" s="83"/>
      <c r="D125" s="4" t="s">
        <v>206</v>
      </c>
      <c r="E125" s="5"/>
      <c r="F125" s="5"/>
      <c r="G125" s="5"/>
    </row>
    <row r="126" spans="1:7" x14ac:dyDescent="0.25">
      <c r="A126" s="83" t="s">
        <v>47</v>
      </c>
      <c r="B126" s="83" t="s">
        <v>205</v>
      </c>
      <c r="C126" s="83" t="s">
        <v>47</v>
      </c>
      <c r="D126" s="4" t="s">
        <v>48</v>
      </c>
      <c r="E126" s="5"/>
      <c r="F126" s="5"/>
      <c r="G126" s="5"/>
    </row>
    <row r="127" spans="1:7" x14ac:dyDescent="0.25">
      <c r="A127" s="83" t="s">
        <v>57</v>
      </c>
      <c r="B127" s="83" t="s">
        <v>205</v>
      </c>
      <c r="C127" s="83" t="s">
        <v>57</v>
      </c>
      <c r="D127" s="4" t="s">
        <v>58</v>
      </c>
      <c r="E127" s="5"/>
      <c r="F127" s="5"/>
      <c r="G127" s="5"/>
    </row>
    <row r="128" spans="1:7" x14ac:dyDescent="0.25">
      <c r="A128" s="83" t="s">
        <v>204</v>
      </c>
      <c r="B128" s="83" t="s">
        <v>202</v>
      </c>
      <c r="C128" s="83"/>
      <c r="D128" s="4" t="s">
        <v>203</v>
      </c>
      <c r="E128" s="5">
        <v>1850</v>
      </c>
      <c r="F128" s="5">
        <v>1793.84</v>
      </c>
      <c r="G128" s="5" t="s">
        <v>201</v>
      </c>
    </row>
    <row r="129" spans="1:7" x14ac:dyDescent="0.25">
      <c r="A129" s="83" t="s">
        <v>47</v>
      </c>
      <c r="B129" s="83" t="s">
        <v>202</v>
      </c>
      <c r="C129" s="83" t="s">
        <v>47</v>
      </c>
      <c r="D129" s="4" t="s">
        <v>48</v>
      </c>
      <c r="E129" s="5">
        <v>1850</v>
      </c>
      <c r="F129" s="5">
        <v>1793.84</v>
      </c>
      <c r="G129" s="5" t="s">
        <v>201</v>
      </c>
    </row>
    <row r="130" spans="1:7" x14ac:dyDescent="0.25">
      <c r="A130" s="83" t="s">
        <v>57</v>
      </c>
      <c r="B130" s="83" t="s">
        <v>202</v>
      </c>
      <c r="C130" s="83" t="s">
        <v>57</v>
      </c>
      <c r="D130" s="4" t="s">
        <v>58</v>
      </c>
      <c r="E130" s="5">
        <v>1850</v>
      </c>
      <c r="F130" s="5">
        <v>1793.84</v>
      </c>
      <c r="G130" s="5" t="s">
        <v>201</v>
      </c>
    </row>
    <row r="131" spans="1:7" ht="30" x14ac:dyDescent="0.25">
      <c r="A131" s="84" t="s">
        <v>200</v>
      </c>
      <c r="B131" s="84"/>
      <c r="C131" s="84"/>
      <c r="D131" s="2" t="s">
        <v>199</v>
      </c>
      <c r="E131" s="3">
        <v>116650</v>
      </c>
      <c r="F131" s="3">
        <v>25937.37</v>
      </c>
      <c r="G131" s="3" t="s">
        <v>198</v>
      </c>
    </row>
    <row r="132" spans="1:7" x14ac:dyDescent="0.25">
      <c r="A132" s="83" t="s">
        <v>197</v>
      </c>
      <c r="B132" s="83" t="s">
        <v>189</v>
      </c>
      <c r="C132" s="83"/>
      <c r="D132" s="4" t="s">
        <v>196</v>
      </c>
      <c r="E132" s="5">
        <v>26650</v>
      </c>
      <c r="F132" s="5">
        <v>9252.39</v>
      </c>
      <c r="G132" s="5" t="s">
        <v>195</v>
      </c>
    </row>
    <row r="133" spans="1:7" x14ac:dyDescent="0.25">
      <c r="A133" s="83" t="s">
        <v>34</v>
      </c>
      <c r="B133" s="83" t="s">
        <v>189</v>
      </c>
      <c r="C133" s="83" t="s">
        <v>34</v>
      </c>
      <c r="D133" s="4" t="s">
        <v>35</v>
      </c>
      <c r="E133" s="5">
        <v>21100</v>
      </c>
      <c r="F133" s="5">
        <v>5776.85</v>
      </c>
      <c r="G133" s="5" t="s">
        <v>194</v>
      </c>
    </row>
    <row r="134" spans="1:7" x14ac:dyDescent="0.25">
      <c r="A134" s="83" t="s">
        <v>36</v>
      </c>
      <c r="B134" s="83" t="s">
        <v>189</v>
      </c>
      <c r="C134" s="83" t="s">
        <v>36</v>
      </c>
      <c r="D134" s="4" t="s">
        <v>37</v>
      </c>
      <c r="E134" s="5">
        <v>17520</v>
      </c>
      <c r="F134" s="5">
        <v>4959.09</v>
      </c>
      <c r="G134" s="5" t="s">
        <v>193</v>
      </c>
    </row>
    <row r="135" spans="1:7" x14ac:dyDescent="0.25">
      <c r="A135" s="83" t="s">
        <v>43</v>
      </c>
      <c r="B135" s="83" t="s">
        <v>189</v>
      </c>
      <c r="C135" s="83" t="s">
        <v>43</v>
      </c>
      <c r="D135" s="4" t="s">
        <v>44</v>
      </c>
      <c r="E135" s="5">
        <v>700</v>
      </c>
      <c r="F135" s="5">
        <v>100</v>
      </c>
      <c r="G135" s="5" t="s">
        <v>192</v>
      </c>
    </row>
    <row r="136" spans="1:7" x14ac:dyDescent="0.25">
      <c r="A136" s="83" t="s">
        <v>45</v>
      </c>
      <c r="B136" s="83" t="s">
        <v>189</v>
      </c>
      <c r="C136" s="83" t="s">
        <v>45</v>
      </c>
      <c r="D136" s="4" t="s">
        <v>46</v>
      </c>
      <c r="E136" s="5">
        <v>2880</v>
      </c>
      <c r="F136" s="5">
        <v>717.76</v>
      </c>
      <c r="G136" s="5" t="s">
        <v>191</v>
      </c>
    </row>
    <row r="137" spans="1:7" x14ac:dyDescent="0.25">
      <c r="A137" s="83" t="s">
        <v>47</v>
      </c>
      <c r="B137" s="83" t="s">
        <v>189</v>
      </c>
      <c r="C137" s="83" t="s">
        <v>47</v>
      </c>
      <c r="D137" s="4" t="s">
        <v>48</v>
      </c>
      <c r="E137" s="5">
        <v>550</v>
      </c>
      <c r="F137" s="5">
        <v>802.95</v>
      </c>
      <c r="G137" s="5" t="s">
        <v>190</v>
      </c>
    </row>
    <row r="138" spans="1:7" ht="30" x14ac:dyDescent="0.25">
      <c r="A138" s="83" t="s">
        <v>51</v>
      </c>
      <c r="B138" s="83" t="s">
        <v>189</v>
      </c>
      <c r="C138" s="83" t="s">
        <v>51</v>
      </c>
      <c r="D138" s="4" t="s">
        <v>52</v>
      </c>
      <c r="E138" s="5">
        <v>550</v>
      </c>
      <c r="F138" s="5">
        <v>802.95</v>
      </c>
      <c r="G138" s="5" t="s">
        <v>190</v>
      </c>
    </row>
    <row r="139" spans="1:7" ht="30" x14ac:dyDescent="0.25">
      <c r="A139" s="83" t="s">
        <v>106</v>
      </c>
      <c r="B139" s="83" t="s">
        <v>189</v>
      </c>
      <c r="C139" s="83" t="s">
        <v>106</v>
      </c>
      <c r="D139" s="4" t="s">
        <v>107</v>
      </c>
      <c r="E139" s="5">
        <v>5000</v>
      </c>
      <c r="F139" s="5">
        <v>2672.59</v>
      </c>
      <c r="G139" s="5" t="s">
        <v>188</v>
      </c>
    </row>
    <row r="140" spans="1:7" x14ac:dyDescent="0.25">
      <c r="A140" s="83" t="s">
        <v>108</v>
      </c>
      <c r="B140" s="83" t="s">
        <v>189</v>
      </c>
      <c r="C140" s="83" t="s">
        <v>108</v>
      </c>
      <c r="D140" s="4" t="s">
        <v>109</v>
      </c>
      <c r="E140" s="5">
        <v>5000</v>
      </c>
      <c r="F140" s="5">
        <v>2672.59</v>
      </c>
      <c r="G140" s="5" t="s">
        <v>188</v>
      </c>
    </row>
    <row r="141" spans="1:7" ht="30" x14ac:dyDescent="0.25">
      <c r="A141" s="83" t="s">
        <v>187</v>
      </c>
      <c r="B141" s="83" t="s">
        <v>19</v>
      </c>
      <c r="C141" s="83"/>
      <c r="D141" s="4" t="s">
        <v>186</v>
      </c>
      <c r="E141" s="5">
        <v>90000</v>
      </c>
      <c r="F141" s="5">
        <v>16684.98</v>
      </c>
      <c r="G141" s="5" t="s">
        <v>185</v>
      </c>
    </row>
    <row r="142" spans="1:7" x14ac:dyDescent="0.25">
      <c r="A142" s="83" t="s">
        <v>47</v>
      </c>
      <c r="B142" s="83" t="s">
        <v>19</v>
      </c>
      <c r="C142" s="83" t="s">
        <v>47</v>
      </c>
      <c r="D142" s="4" t="s">
        <v>48</v>
      </c>
      <c r="E142" s="5">
        <v>90000</v>
      </c>
      <c r="F142" s="5">
        <v>14900.71</v>
      </c>
      <c r="G142" s="5" t="s">
        <v>184</v>
      </c>
    </row>
    <row r="143" spans="1:7" x14ac:dyDescent="0.25">
      <c r="A143" s="83" t="s">
        <v>57</v>
      </c>
      <c r="B143" s="83" t="s">
        <v>19</v>
      </c>
      <c r="C143" s="83" t="s">
        <v>57</v>
      </c>
      <c r="D143" s="4" t="s">
        <v>58</v>
      </c>
      <c r="E143" s="5">
        <v>90000</v>
      </c>
      <c r="F143" s="5">
        <v>14900.71</v>
      </c>
      <c r="G143" s="5" t="s">
        <v>184</v>
      </c>
    </row>
    <row r="144" spans="1:7" ht="30" x14ac:dyDescent="0.25">
      <c r="A144" s="83" t="s">
        <v>106</v>
      </c>
      <c r="B144" s="83" t="s">
        <v>19</v>
      </c>
      <c r="C144" s="83" t="s">
        <v>106</v>
      </c>
      <c r="D144" s="4" t="s">
        <v>107</v>
      </c>
      <c r="E144" s="5"/>
      <c r="F144" s="5">
        <v>1784.27</v>
      </c>
      <c r="G144" s="5"/>
    </row>
    <row r="145" spans="1:7" x14ac:dyDescent="0.25">
      <c r="A145" s="83" t="s">
        <v>108</v>
      </c>
      <c r="B145" s="83" t="s">
        <v>19</v>
      </c>
      <c r="C145" s="83" t="s">
        <v>108</v>
      </c>
      <c r="D145" s="4" t="s">
        <v>109</v>
      </c>
      <c r="E145" s="5"/>
      <c r="F145" s="5">
        <v>1784.27</v>
      </c>
      <c r="G145" s="5"/>
    </row>
    <row r="146" spans="1:7" ht="30" x14ac:dyDescent="0.25">
      <c r="A146" s="83" t="s">
        <v>183</v>
      </c>
      <c r="B146" s="83"/>
      <c r="C146" s="83"/>
      <c r="D146" s="4" t="s">
        <v>182</v>
      </c>
      <c r="E146" s="5">
        <v>5970</v>
      </c>
      <c r="F146" s="5">
        <v>2787.73</v>
      </c>
      <c r="G146" s="5" t="s">
        <v>177</v>
      </c>
    </row>
    <row r="147" spans="1:7" x14ac:dyDescent="0.25">
      <c r="A147" s="83" t="s">
        <v>181</v>
      </c>
      <c r="B147" s="83"/>
      <c r="C147" s="83"/>
      <c r="D147" s="4" t="s">
        <v>180</v>
      </c>
      <c r="E147" s="5">
        <v>5970</v>
      </c>
      <c r="F147" s="5">
        <v>2787.73</v>
      </c>
      <c r="G147" s="5" t="s">
        <v>177</v>
      </c>
    </row>
    <row r="148" spans="1:7" x14ac:dyDescent="0.25">
      <c r="A148" s="84" t="s">
        <v>179</v>
      </c>
      <c r="B148" s="84" t="s">
        <v>176</v>
      </c>
      <c r="C148" s="84"/>
      <c r="D148" s="2" t="s">
        <v>178</v>
      </c>
      <c r="E148" s="3">
        <v>5970</v>
      </c>
      <c r="F148" s="3">
        <v>2787.73</v>
      </c>
      <c r="G148" s="3" t="s">
        <v>177</v>
      </c>
    </row>
    <row r="149" spans="1:7" ht="30" x14ac:dyDescent="0.25">
      <c r="A149" s="83" t="s">
        <v>115</v>
      </c>
      <c r="B149" s="83" t="s">
        <v>176</v>
      </c>
      <c r="C149" s="83" t="s">
        <v>115</v>
      </c>
      <c r="D149" s="4" t="s">
        <v>116</v>
      </c>
      <c r="E149" s="5">
        <v>5970</v>
      </c>
      <c r="F149" s="5">
        <v>2787.73</v>
      </c>
      <c r="G149" s="5" t="s">
        <v>177</v>
      </c>
    </row>
    <row r="150" spans="1:7" x14ac:dyDescent="0.25">
      <c r="A150" s="83" t="s">
        <v>117</v>
      </c>
      <c r="B150" s="83" t="s">
        <v>176</v>
      </c>
      <c r="C150" s="83" t="s">
        <v>117</v>
      </c>
      <c r="D150" s="4" t="s">
        <v>118</v>
      </c>
      <c r="E150" s="5">
        <v>3970</v>
      </c>
      <c r="F150" s="5"/>
      <c r="G150" s="5"/>
    </row>
    <row r="151" spans="1:7" x14ac:dyDescent="0.25">
      <c r="A151" s="83" t="s">
        <v>119</v>
      </c>
      <c r="B151" s="83" t="s">
        <v>176</v>
      </c>
      <c r="C151" s="83" t="s">
        <v>119</v>
      </c>
      <c r="D151" s="4" t="s">
        <v>120</v>
      </c>
      <c r="E151" s="5"/>
      <c r="F151" s="5">
        <v>2787.73</v>
      </c>
      <c r="G151" s="5"/>
    </row>
    <row r="152" spans="1:7" x14ac:dyDescent="0.25">
      <c r="A152" s="83" t="s">
        <v>123</v>
      </c>
      <c r="B152" s="83" t="s">
        <v>176</v>
      </c>
      <c r="C152" s="83" t="s">
        <v>123</v>
      </c>
      <c r="D152" s="4" t="s">
        <v>124</v>
      </c>
      <c r="E152" s="5">
        <v>2000</v>
      </c>
      <c r="F152" s="5"/>
      <c r="G152" s="5"/>
    </row>
    <row r="153" spans="1:7" x14ac:dyDescent="0.25">
      <c r="A153" s="81"/>
      <c r="B153" s="81"/>
      <c r="C153" s="81"/>
      <c r="D153" s="82"/>
      <c r="E153" s="81"/>
      <c r="F153" s="81"/>
      <c r="G153" s="8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2</vt:i4>
      </vt:variant>
    </vt:vector>
  </HeadingPairs>
  <TitlesOfParts>
    <vt:vector size="7" baseType="lpstr">
      <vt:lpstr>SAŽETAK</vt:lpstr>
      <vt:lpstr>EKONOMSKA KLASIFIKACIJA</vt:lpstr>
      <vt:lpstr>Prihodi i rashodi po izvorima</vt:lpstr>
      <vt:lpstr>RASHODI PREMA FUNKCIJSKOJ KLAS.</vt:lpstr>
      <vt:lpstr>POSEBNI DIO IZVRŠENJA</vt:lpstr>
      <vt:lpstr>'EKONOMSKA KLASIFIKACIJA'!Podrucje_ispisa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Korisnik</cp:lastModifiedBy>
  <cp:lastPrinted>2026-07-23T08:31:52Z</cp:lastPrinted>
  <dcterms:created xsi:type="dcterms:W3CDTF">2026-07-20T11:54:17Z</dcterms:created>
  <dcterms:modified xsi:type="dcterms:W3CDTF">2026-07-23T08:41:35Z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