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4 GRAD\INFORMACIJE O TROŠENJU SREDSTAVA 2024\"/>
    </mc:Choice>
  </mc:AlternateContent>
  <xr:revisionPtr revIDLastSave="0" documentId="8_{7261F996-5D07-46D2-AB89-F475BFA9FB8A}" xr6:coauthVersionLast="37" xr6:coauthVersionMax="37" xr10:uidLastSave="{00000000-0000-0000-0000-000000000000}"/>
  <bookViews>
    <workbookView xWindow="0" yWindow="0" windowWidth="23040" windowHeight="8652" activeTab="1" xr2:uid="{250C528C-F197-4CB3-BF65-0D70F36D565D}"/>
  </bookViews>
  <sheets>
    <sheet name="kategorija I" sheetId="1" r:id="rId1"/>
    <sheet name="kategorija II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3" i="2"/>
  <c r="A11" i="2"/>
  <c r="A9" i="2"/>
  <c r="A10" i="2"/>
  <c r="E41" i="1"/>
  <c r="E27" i="1" l="1"/>
  <c r="E15" i="1"/>
  <c r="E20" i="1"/>
  <c r="E16" i="1"/>
  <c r="E26" i="1"/>
  <c r="E14" i="1"/>
  <c r="E40" i="1"/>
  <c r="E39" i="1"/>
  <c r="D30" i="1"/>
  <c r="E21" i="1"/>
  <c r="E22" i="1"/>
  <c r="E29" i="1"/>
  <c r="F16" i="1"/>
  <c r="D34" i="1"/>
  <c r="E34" i="1"/>
  <c r="F34" i="1"/>
  <c r="F39" i="1"/>
  <c r="E31" i="1"/>
  <c r="D40" i="1"/>
  <c r="D38" i="1"/>
  <c r="F36" i="1"/>
  <c r="F37" i="1" s="1"/>
  <c r="F33" i="1"/>
  <c r="D29" i="1"/>
  <c r="F28" i="1"/>
  <c r="F24" i="1"/>
  <c r="F25" i="1" s="1"/>
  <c r="F23" i="1"/>
  <c r="D23" i="1"/>
  <c r="D19" i="1"/>
  <c r="C19" i="1"/>
  <c r="B19" i="1"/>
  <c r="F18" i="1"/>
  <c r="F15" i="1" s="1"/>
  <c r="F14" i="1" s="1"/>
  <c r="D15" i="1"/>
  <c r="D16" i="1" s="1"/>
  <c r="C15" i="1"/>
  <c r="B15" i="1"/>
  <c r="F12" i="1"/>
  <c r="D13" i="1" l="1"/>
  <c r="F32" i="1"/>
  <c r="F13" i="1"/>
</calcChain>
</file>

<file path=xl/sharedStrings.xml><?xml version="1.0" encoding="utf-8"?>
<sst xmlns="http://schemas.openxmlformats.org/spreadsheetml/2006/main" count="127" uniqueCount="108">
  <si>
    <t>Isplatitelj:</t>
  </si>
  <si>
    <t>Osnovna škola Marina Getaldića</t>
  </si>
  <si>
    <t>Nikole Gučetića 1</t>
  </si>
  <si>
    <t>Dubrovnik</t>
  </si>
  <si>
    <t>OIB: 56432697193</t>
  </si>
  <si>
    <t xml:space="preserve">Kategorija 1 primatelja sredstava </t>
  </si>
  <si>
    <t>Naziv primatelja</t>
  </si>
  <si>
    <t xml:space="preserve">OIB primatelja </t>
  </si>
  <si>
    <t xml:space="preserve">Sjedište primatelja </t>
  </si>
  <si>
    <t>Način objave isplaćenog iznosa</t>
  </si>
  <si>
    <t>Vrsta rashoda i izdatka</t>
  </si>
  <si>
    <t>1.</t>
  </si>
  <si>
    <t>OTP Banka d.d.</t>
  </si>
  <si>
    <t>Split</t>
  </si>
  <si>
    <t>3431 Bankarske usluge i
usluge platnog prometa</t>
  </si>
  <si>
    <t>2.</t>
  </si>
  <si>
    <t xml:space="preserve">FINA </t>
  </si>
  <si>
    <t>Zagreb</t>
  </si>
  <si>
    <t>3.</t>
  </si>
  <si>
    <t>4.</t>
  </si>
  <si>
    <t>Lapad kolor d.o.o.</t>
  </si>
  <si>
    <t>dubovnik</t>
  </si>
  <si>
    <t>5.</t>
  </si>
  <si>
    <t>6.</t>
  </si>
  <si>
    <t>7.</t>
  </si>
  <si>
    <t>Solidor d.o.o.</t>
  </si>
  <si>
    <t xml:space="preserve"> Makoše</t>
  </si>
  <si>
    <t>3221 Uredski materijal i  ostali mat. Rashodi</t>
  </si>
  <si>
    <t>8.</t>
  </si>
  <si>
    <t>Narodne novine d.d.</t>
  </si>
  <si>
    <t>9.</t>
  </si>
  <si>
    <t>4221 Knjige</t>
  </si>
  <si>
    <t>10.</t>
  </si>
  <si>
    <t>Arcus ingenium d.o.o.</t>
  </si>
  <si>
    <t xml:space="preserve"> Dubrovnik </t>
  </si>
  <si>
    <t xml:space="preserve">3232  Usluge tekućeg i investicijskog održavanja </t>
  </si>
  <si>
    <t>11.</t>
  </si>
  <si>
    <t>HEP D.D.</t>
  </si>
  <si>
    <t>3231 Energija</t>
  </si>
  <si>
    <t>12.</t>
  </si>
  <si>
    <t>Vodovod d.o.o.</t>
  </si>
  <si>
    <t>00862047577</t>
  </si>
  <si>
    <t>3234 Komunalne usluge</t>
  </si>
  <si>
    <t>13.</t>
  </si>
  <si>
    <t>Čistoća</t>
  </si>
  <si>
    <t>16912997621</t>
  </si>
  <si>
    <t>14.</t>
  </si>
  <si>
    <t>Grad Dubrovnik</t>
  </si>
  <si>
    <t>15.</t>
  </si>
  <si>
    <t>Sanitat d.o.o.</t>
  </si>
  <si>
    <t>99080716453</t>
  </si>
  <si>
    <t>16.</t>
  </si>
  <si>
    <t>Vicelja, vl. N. Vicelja</t>
  </si>
  <si>
    <t>03928095253</t>
  </si>
  <si>
    <t>Orašac</t>
  </si>
  <si>
    <t>3239 Ostale usluge</t>
  </si>
  <si>
    <t>17.</t>
  </si>
  <si>
    <t>Dokument IT</t>
  </si>
  <si>
    <t>3238 Računalne usluge</t>
  </si>
  <si>
    <t>18.</t>
  </si>
  <si>
    <t>Com eng d.o.o.</t>
  </si>
  <si>
    <t>19.</t>
  </si>
  <si>
    <t>HRT D.O.</t>
  </si>
  <si>
    <t>3299 Pristojbe i naknade</t>
  </si>
  <si>
    <t>20.</t>
  </si>
  <si>
    <t>21.</t>
  </si>
  <si>
    <t>APPLE Jelena Matic</t>
  </si>
  <si>
    <t>Metkovic</t>
  </si>
  <si>
    <t>3222 Materijal i sirovine</t>
  </si>
  <si>
    <t>22.</t>
  </si>
  <si>
    <t>23.</t>
  </si>
  <si>
    <t>Jvp Dubrovački vatrogasci</t>
  </si>
  <si>
    <t>24.</t>
  </si>
  <si>
    <t>25.</t>
  </si>
  <si>
    <t>Hrvtska pošta d.d.</t>
  </si>
  <si>
    <t xml:space="preserve"> Zagreb</t>
  </si>
  <si>
    <t>3231 usluge telefona pošte i prijevoza</t>
  </si>
  <si>
    <t>26.</t>
  </si>
  <si>
    <t>Telemach Hrvatska d.o.o.</t>
  </si>
  <si>
    <t>27.</t>
  </si>
  <si>
    <t>a1 Hrvatska d.o.o.</t>
  </si>
  <si>
    <t>28.</t>
  </si>
  <si>
    <t>3722 Naknade građanima i kućanstvima</t>
  </si>
  <si>
    <t>30.</t>
  </si>
  <si>
    <t>Zu. PUPO</t>
  </si>
  <si>
    <t>32.</t>
  </si>
  <si>
    <t>tabono j.d.o.o.</t>
  </si>
  <si>
    <t>Ravnateljica: Silvana Bjelovučić</t>
  </si>
  <si>
    <t>opstanak d.o.o.</t>
  </si>
  <si>
    <t>split</t>
  </si>
  <si>
    <t>DRŽAVNI PRORAČUN RH</t>
  </si>
  <si>
    <t>Metal plus d.o.o.</t>
  </si>
  <si>
    <t>Lindstrom d.o.o.</t>
  </si>
  <si>
    <t>EUROLEX D.O.O.</t>
  </si>
  <si>
    <t>79115065437</t>
  </si>
  <si>
    <t>lukša SERVIS</t>
  </si>
  <si>
    <t>INFORMACIJE O TROŠENJU SREDSTAVA ZA PROSINAC 2024. GODINE</t>
  </si>
  <si>
    <t>20. SIJEČNJA 2025.</t>
  </si>
  <si>
    <t xml:space="preserve">Kategorija 2 primatelja sredstava </t>
  </si>
  <si>
    <t xml:space="preserve">Način objave isplaćenog iznosa </t>
  </si>
  <si>
    <t>Vrsta rashoda i izdataka</t>
  </si>
  <si>
    <t>3111 Plaće za redovan rad</t>
  </si>
  <si>
    <t>3121  Ostali rashodi za zaposlene</t>
  </si>
  <si>
    <t>3132 Doprinosi za obvezno zdravstveno osiguranje</t>
  </si>
  <si>
    <t>3211 Službena putovanja</t>
  </si>
  <si>
    <t>3212 Naknade za prijevoz, rad na terenu, odvojeni život</t>
  </si>
  <si>
    <t>UKUPNO PROSINAC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</si>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</sst>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74747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49" fontId="6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5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4" fontId="10" fillId="0" borderId="1" xfId="0" applyNumberFormat="1" applyFont="1" applyBorder="1"/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" fontId="9" fillId="0" borderId="1" xfId="0" applyNumberFormat="1" applyFont="1" applyBorder="1"/>
    <xf numFmtId="0" fontId="9" fillId="3" borderId="1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A2F1-05A3-46B0-853C-B2802DD02BFF}">
  <dimension ref="A2:F43"/>
  <sheetViews>
    <sheetView topLeftCell="A22" workbookViewId="0">
      <selection activeCell="K38" sqref="K38"/>
    </sheetView>
  </sheetViews>
  <sheetFormatPr defaultRowHeight="14.4" x14ac:dyDescent="0.3"/>
  <cols>
    <col min="1" max="1" width="5.44140625" customWidth="1"/>
    <col min="2" max="2" width="21.88671875" style="24" customWidth="1"/>
    <col min="3" max="3" width="11" style="24" bestFit="1" customWidth="1"/>
    <col min="4" max="4" width="13.88671875" style="24" bestFit="1" customWidth="1"/>
    <col min="5" max="5" width="19.6640625" style="24" customWidth="1"/>
    <col min="6" max="6" width="18.109375" style="24" customWidth="1"/>
  </cols>
  <sheetData>
    <row r="2" spans="1:6" x14ac:dyDescent="0.3">
      <c r="B2" s="1" t="s">
        <v>0</v>
      </c>
      <c r="C2" s="2"/>
      <c r="D2" s="1"/>
      <c r="E2" s="3"/>
      <c r="F2" s="1"/>
    </row>
    <row r="3" spans="1:6" ht="24.6" x14ac:dyDescent="0.3">
      <c r="A3" s="4"/>
      <c r="B3" s="5" t="s">
        <v>1</v>
      </c>
      <c r="C3" s="6"/>
      <c r="D3" s="7"/>
      <c r="E3" s="3"/>
      <c r="F3" s="1"/>
    </row>
    <row r="4" spans="1:6" x14ac:dyDescent="0.3">
      <c r="B4" s="5" t="s">
        <v>2</v>
      </c>
      <c r="C4" s="8"/>
      <c r="D4" s="7"/>
      <c r="E4" s="3"/>
      <c r="F4" s="1"/>
    </row>
    <row r="5" spans="1:6" x14ac:dyDescent="0.3">
      <c r="B5" s="5" t="s">
        <v>3</v>
      </c>
      <c r="C5" s="8"/>
      <c r="D5" s="7"/>
      <c r="E5" s="3"/>
      <c r="F5" s="1"/>
    </row>
    <row r="6" spans="1:6" x14ac:dyDescent="0.3">
      <c r="B6" s="5" t="s">
        <v>4</v>
      </c>
      <c r="C6" s="8"/>
      <c r="D6" s="7"/>
      <c r="E6" s="3"/>
      <c r="F6" s="1"/>
    </row>
    <row r="7" spans="1:6" ht="27.6" x14ac:dyDescent="0.3">
      <c r="B7" s="9" t="s">
        <v>5</v>
      </c>
      <c r="C7" s="8"/>
      <c r="D7" s="7"/>
      <c r="E7" s="3"/>
      <c r="F7" s="1"/>
    </row>
    <row r="8" spans="1:6" x14ac:dyDescent="0.3">
      <c r="B8" s="10" t="s">
        <v>96</v>
      </c>
      <c r="C8" s="10"/>
      <c r="D8" s="10"/>
      <c r="E8" s="10"/>
      <c r="F8" s="10"/>
    </row>
    <row r="9" spans="1:6" x14ac:dyDescent="0.3">
      <c r="B9" s="10"/>
      <c r="C9" s="10"/>
      <c r="D9" s="10"/>
      <c r="E9" s="10"/>
      <c r="F9" s="10"/>
    </row>
    <row r="10" spans="1:6" ht="36" x14ac:dyDescent="0.3">
      <c r="B10" s="11" t="s">
        <v>6</v>
      </c>
      <c r="C10" s="12" t="s">
        <v>7</v>
      </c>
      <c r="D10" s="11" t="s">
        <v>8</v>
      </c>
      <c r="E10" s="13" t="s">
        <v>9</v>
      </c>
      <c r="F10" s="11" t="s">
        <v>10</v>
      </c>
    </row>
    <row r="11" spans="1:6" ht="24.6" x14ac:dyDescent="0.3">
      <c r="A11" s="14" t="s">
        <v>11</v>
      </c>
      <c r="B11" s="15" t="s">
        <v>12</v>
      </c>
      <c r="C11" s="16">
        <v>52508873833</v>
      </c>
      <c r="D11" s="15" t="s">
        <v>13</v>
      </c>
      <c r="E11" s="17">
        <v>40.08</v>
      </c>
      <c r="F11" s="15" t="s">
        <v>14</v>
      </c>
    </row>
    <row r="12" spans="1:6" ht="24.6" x14ac:dyDescent="0.3">
      <c r="A12" s="14" t="s">
        <v>15</v>
      </c>
      <c r="B12" s="15" t="s">
        <v>16</v>
      </c>
      <c r="C12" s="16">
        <v>85821130368</v>
      </c>
      <c r="D12" s="15" t="s">
        <v>17</v>
      </c>
      <c r="E12" s="17">
        <v>1.66</v>
      </c>
      <c r="F12" s="15" t="str">
        <f>+F11</f>
        <v>3431 Bankarske usluge i
usluge platnog prometa</v>
      </c>
    </row>
    <row r="13" spans="1:6" ht="24" x14ac:dyDescent="0.3">
      <c r="A13" s="14" t="s">
        <v>18</v>
      </c>
      <c r="B13" s="15" t="s">
        <v>91</v>
      </c>
      <c r="C13" s="18">
        <v>43429665133</v>
      </c>
      <c r="D13" s="15" t="str">
        <f>+D15</f>
        <v xml:space="preserve"> Dubrovnik </v>
      </c>
      <c r="E13" s="17">
        <v>29.9</v>
      </c>
      <c r="F13" s="19" t="str">
        <f>+F18</f>
        <v>3221 Uredski materijal i  ostali mat. Rashodi</v>
      </c>
    </row>
    <row r="14" spans="1:6" ht="24.6" x14ac:dyDescent="0.3">
      <c r="A14" s="14" t="s">
        <v>19</v>
      </c>
      <c r="B14" s="15" t="s">
        <v>20</v>
      </c>
      <c r="C14" s="20">
        <v>79051932633</v>
      </c>
      <c r="D14" s="15" t="s">
        <v>21</v>
      </c>
      <c r="E14" s="17">
        <f>125.9+34.35</f>
        <v>160.25</v>
      </c>
      <c r="F14" s="15" t="str">
        <f>+F15</f>
        <v>3221 Uredski materijal i  ostali mat. Rashodi</v>
      </c>
    </row>
    <row r="15" spans="1:6" ht="24.6" x14ac:dyDescent="0.3">
      <c r="A15" s="14" t="s">
        <v>22</v>
      </c>
      <c r="B15" s="15" t="str">
        <f>+B20</f>
        <v>Arcus ingenium d.o.o.</v>
      </c>
      <c r="C15" s="16">
        <f>+C20</f>
        <v>21771362011</v>
      </c>
      <c r="D15" s="15" t="str">
        <f>+D20</f>
        <v xml:space="preserve"> Dubrovnik </v>
      </c>
      <c r="E15" s="17">
        <f>235.12+71.24+67.5+49.88</f>
        <v>423.74</v>
      </c>
      <c r="F15" s="15" t="str">
        <f>+F18</f>
        <v>3221 Uredski materijal i  ostali mat. Rashodi</v>
      </c>
    </row>
    <row r="16" spans="1:6" ht="24.6" x14ac:dyDescent="0.3">
      <c r="A16" s="14" t="s">
        <v>23</v>
      </c>
      <c r="B16" s="15" t="s">
        <v>95</v>
      </c>
      <c r="C16" s="26">
        <v>17009015420</v>
      </c>
      <c r="D16" s="15" t="str">
        <f>+D15</f>
        <v xml:space="preserve"> Dubrovnik </v>
      </c>
      <c r="E16" s="17">
        <f>38.3+24.4</f>
        <v>62.699999999999996</v>
      </c>
      <c r="F16" s="15" t="str">
        <f>+F20</f>
        <v xml:space="preserve">3232  Usluge tekućeg i investicijskog održavanja </v>
      </c>
    </row>
    <row r="17" spans="1:6" ht="24.6" x14ac:dyDescent="0.3">
      <c r="A17" s="14" t="s">
        <v>24</v>
      </c>
      <c r="B17" s="15" t="s">
        <v>25</v>
      </c>
      <c r="C17" s="16">
        <v>77119426531</v>
      </c>
      <c r="D17" s="15" t="s">
        <v>26</v>
      </c>
      <c r="E17" s="17">
        <v>333.9</v>
      </c>
      <c r="F17" s="15" t="s">
        <v>27</v>
      </c>
    </row>
    <row r="18" spans="1:6" ht="24.6" hidden="1" x14ac:dyDescent="0.3">
      <c r="A18" s="14" t="s">
        <v>28</v>
      </c>
      <c r="B18" s="15" t="s">
        <v>29</v>
      </c>
      <c r="C18" s="16">
        <v>64546066176</v>
      </c>
      <c r="D18" s="15" t="s">
        <v>17</v>
      </c>
      <c r="E18" s="17"/>
      <c r="F18" s="15" t="str">
        <f>+F17</f>
        <v>3221 Uredski materijal i  ostali mat. Rashodi</v>
      </c>
    </row>
    <row r="19" spans="1:6" hidden="1" x14ac:dyDescent="0.3">
      <c r="A19" s="14" t="s">
        <v>30</v>
      </c>
      <c r="B19" s="15" t="str">
        <f>+B18</f>
        <v>Narodne novine d.d.</v>
      </c>
      <c r="C19" s="16">
        <f>+C18</f>
        <v>64546066176</v>
      </c>
      <c r="D19" s="15" t="str">
        <f>+D18</f>
        <v>Zagreb</v>
      </c>
      <c r="E19" s="17"/>
      <c r="F19" s="15" t="s">
        <v>31</v>
      </c>
    </row>
    <row r="20" spans="1:6" ht="24.6" x14ac:dyDescent="0.3">
      <c r="A20" s="14" t="s">
        <v>32</v>
      </c>
      <c r="B20" s="15" t="s">
        <v>33</v>
      </c>
      <c r="C20" s="16">
        <v>21771362011</v>
      </c>
      <c r="D20" s="15" t="s">
        <v>34</v>
      </c>
      <c r="E20" s="17">
        <f>375+375</f>
        <v>750</v>
      </c>
      <c r="F20" s="15" t="s">
        <v>35</v>
      </c>
    </row>
    <row r="21" spans="1:6" x14ac:dyDescent="0.3">
      <c r="A21" s="14" t="s">
        <v>36</v>
      </c>
      <c r="B21" s="15" t="s">
        <v>37</v>
      </c>
      <c r="C21" s="16">
        <v>63073332379</v>
      </c>
      <c r="D21" s="15" t="s">
        <v>17</v>
      </c>
      <c r="E21" s="17">
        <f>752.09+2696.73</f>
        <v>3448.82</v>
      </c>
      <c r="F21" s="15" t="s">
        <v>38</v>
      </c>
    </row>
    <row r="22" spans="1:6" x14ac:dyDescent="0.3">
      <c r="A22" s="14" t="s">
        <v>39</v>
      </c>
      <c r="B22" s="15" t="s">
        <v>40</v>
      </c>
      <c r="C22" s="21" t="s">
        <v>41</v>
      </c>
      <c r="D22" s="15" t="s">
        <v>3</v>
      </c>
      <c r="E22" s="17">
        <f>42.83+20.73+20.73+2.66</f>
        <v>86.95</v>
      </c>
      <c r="F22" s="15" t="s">
        <v>42</v>
      </c>
    </row>
    <row r="23" spans="1:6" x14ac:dyDescent="0.3">
      <c r="A23" s="14" t="s">
        <v>43</v>
      </c>
      <c r="B23" s="15" t="s">
        <v>44</v>
      </c>
      <c r="C23" s="21" t="s">
        <v>45</v>
      </c>
      <c r="D23" s="15" t="str">
        <f>+D22</f>
        <v>Dubrovnik</v>
      </c>
      <c r="E23" s="17">
        <v>144.66</v>
      </c>
      <c r="F23" s="15" t="str">
        <f>+F22</f>
        <v>3234 Komunalne usluge</v>
      </c>
    </row>
    <row r="24" spans="1:6" x14ac:dyDescent="0.3">
      <c r="A24" s="14" t="s">
        <v>46</v>
      </c>
      <c r="B24" s="15" t="s">
        <v>47</v>
      </c>
      <c r="C24" s="21" t="s">
        <v>41</v>
      </c>
      <c r="D24" s="15" t="s">
        <v>3</v>
      </c>
      <c r="E24" s="17">
        <v>137.31</v>
      </c>
      <c r="F24" s="15" t="str">
        <f>+F22</f>
        <v>3234 Komunalne usluge</v>
      </c>
    </row>
    <row r="25" spans="1:6" hidden="1" x14ac:dyDescent="0.3">
      <c r="A25" s="14" t="s">
        <v>48</v>
      </c>
      <c r="B25" s="15" t="s">
        <v>49</v>
      </c>
      <c r="C25" s="21" t="s">
        <v>50</v>
      </c>
      <c r="D25" s="15" t="s">
        <v>3</v>
      </c>
      <c r="E25" s="17"/>
      <c r="F25" s="15" t="str">
        <f>+F24</f>
        <v>3234 Komunalne usluge</v>
      </c>
    </row>
    <row r="26" spans="1:6" x14ac:dyDescent="0.3">
      <c r="A26" s="14" t="s">
        <v>51</v>
      </c>
      <c r="B26" s="15" t="s">
        <v>52</v>
      </c>
      <c r="C26" s="21" t="s">
        <v>53</v>
      </c>
      <c r="D26" s="15" t="s">
        <v>54</v>
      </c>
      <c r="E26" s="17">
        <f>298.63+298.63</f>
        <v>597.26</v>
      </c>
      <c r="F26" s="15" t="s">
        <v>55</v>
      </c>
    </row>
    <row r="27" spans="1:6" x14ac:dyDescent="0.3">
      <c r="A27" s="14" t="s">
        <v>56</v>
      </c>
      <c r="B27" s="15" t="s">
        <v>57</v>
      </c>
      <c r="C27" s="16">
        <v>45392055435</v>
      </c>
      <c r="D27" s="15" t="s">
        <v>17</v>
      </c>
      <c r="E27" s="17">
        <f>162.6+162.6</f>
        <v>325.2</v>
      </c>
      <c r="F27" s="15" t="s">
        <v>58</v>
      </c>
    </row>
    <row r="28" spans="1:6" x14ac:dyDescent="0.3">
      <c r="A28" s="14" t="s">
        <v>59</v>
      </c>
      <c r="B28" s="15" t="s">
        <v>60</v>
      </c>
      <c r="C28" s="16">
        <v>92756876424</v>
      </c>
      <c r="D28" s="15" t="s">
        <v>3</v>
      </c>
      <c r="E28" s="17">
        <v>162.5</v>
      </c>
      <c r="F28" s="15" t="str">
        <f>+F27</f>
        <v>3238 Računalne usluge</v>
      </c>
    </row>
    <row r="29" spans="1:6" x14ac:dyDescent="0.3">
      <c r="A29" s="14" t="s">
        <v>61</v>
      </c>
      <c r="B29" s="15" t="s">
        <v>62</v>
      </c>
      <c r="C29" s="16">
        <v>68419124305</v>
      </c>
      <c r="D29" s="15" t="str">
        <f>+D27</f>
        <v>Zagreb</v>
      </c>
      <c r="E29" s="17">
        <f>21.24+10.62</f>
        <v>31.86</v>
      </c>
      <c r="F29" s="15" t="s">
        <v>63</v>
      </c>
    </row>
    <row r="30" spans="1:6" x14ac:dyDescent="0.3">
      <c r="A30" s="14" t="s">
        <v>64</v>
      </c>
      <c r="B30" s="15" t="s">
        <v>92</v>
      </c>
      <c r="C30" s="16"/>
      <c r="D30" s="15" t="str">
        <f>+D29</f>
        <v>Zagreb</v>
      </c>
      <c r="E30" s="17">
        <v>54.55</v>
      </c>
      <c r="F30" s="15" t="s">
        <v>55</v>
      </c>
    </row>
    <row r="31" spans="1:6" x14ac:dyDescent="0.3">
      <c r="A31" s="14" t="s">
        <v>65</v>
      </c>
      <c r="B31" s="15" t="s">
        <v>66</v>
      </c>
      <c r="C31" s="16">
        <v>7222648812</v>
      </c>
      <c r="D31" s="15" t="s">
        <v>67</v>
      </c>
      <c r="E31" s="17">
        <f>58.43+65.05+63.95</f>
        <v>187.43</v>
      </c>
      <c r="F31" s="15" t="s">
        <v>68</v>
      </c>
    </row>
    <row r="32" spans="1:6" ht="24.6" x14ac:dyDescent="0.3">
      <c r="A32" s="14" t="s">
        <v>69</v>
      </c>
      <c r="B32" s="15" t="s">
        <v>88</v>
      </c>
      <c r="C32" s="26">
        <v>65655698625</v>
      </c>
      <c r="D32" s="15" t="s">
        <v>89</v>
      </c>
      <c r="E32" s="17">
        <v>181.88</v>
      </c>
      <c r="F32" s="15" t="str">
        <f>+F18</f>
        <v>3221 Uredski materijal i  ostali mat. Rashodi</v>
      </c>
    </row>
    <row r="33" spans="1:6" ht="24.6" x14ac:dyDescent="0.3">
      <c r="A33" s="14" t="s">
        <v>70</v>
      </c>
      <c r="B33" s="15" t="s">
        <v>71</v>
      </c>
      <c r="C33" s="16">
        <v>53151981382</v>
      </c>
      <c r="D33" s="15" t="s">
        <v>17</v>
      </c>
      <c r="E33" s="17">
        <v>66.36</v>
      </c>
      <c r="F33" s="15" t="str">
        <f>+F20</f>
        <v xml:space="preserve">3232  Usluge tekućeg i investicijskog održavanja </v>
      </c>
    </row>
    <row r="34" spans="1:6" x14ac:dyDescent="0.3">
      <c r="A34" s="14" t="s">
        <v>72</v>
      </c>
      <c r="B34" s="15" t="s">
        <v>90</v>
      </c>
      <c r="C34" s="16"/>
      <c r="D34" s="15" t="str">
        <f>+D33</f>
        <v>Zagreb</v>
      </c>
      <c r="E34" s="17">
        <f>31.85+9.29+74.32</f>
        <v>115.46</v>
      </c>
      <c r="F34" s="15" t="str">
        <f>+F29</f>
        <v>3299 Pristojbe i naknade</v>
      </c>
    </row>
    <row r="35" spans="1:6" ht="24.6" x14ac:dyDescent="0.3">
      <c r="A35" s="14" t="s">
        <v>73</v>
      </c>
      <c r="B35" s="15" t="s">
        <v>74</v>
      </c>
      <c r="C35" s="16">
        <v>87311810356</v>
      </c>
      <c r="D35" s="15" t="s">
        <v>75</v>
      </c>
      <c r="E35" s="17">
        <v>37.119999999999997</v>
      </c>
      <c r="F35" s="15" t="s">
        <v>76</v>
      </c>
    </row>
    <row r="36" spans="1:6" ht="24.6" x14ac:dyDescent="0.3">
      <c r="A36" s="14" t="s">
        <v>77</v>
      </c>
      <c r="B36" s="15" t="s">
        <v>78</v>
      </c>
      <c r="C36" s="16">
        <v>70133616033</v>
      </c>
      <c r="D36" s="15" t="s">
        <v>75</v>
      </c>
      <c r="E36" s="17">
        <v>180.86</v>
      </c>
      <c r="F36" s="15" t="str">
        <f>+F35</f>
        <v>3231 usluge telefona pošte i prijevoza</v>
      </c>
    </row>
    <row r="37" spans="1:6" ht="24.6" x14ac:dyDescent="0.3">
      <c r="A37" s="14" t="s">
        <v>79</v>
      </c>
      <c r="B37" s="15" t="s">
        <v>80</v>
      </c>
      <c r="C37" s="22">
        <v>29524210204</v>
      </c>
      <c r="D37" s="15" t="s">
        <v>17</v>
      </c>
      <c r="E37" s="17">
        <v>211.84</v>
      </c>
      <c r="F37" s="15" t="str">
        <f>+F36</f>
        <v>3231 usluge telefona pošte i prijevoza</v>
      </c>
    </row>
    <row r="38" spans="1:6" ht="24.6" x14ac:dyDescent="0.3">
      <c r="A38" s="14" t="s">
        <v>81</v>
      </c>
      <c r="B38" s="15" t="s">
        <v>93</v>
      </c>
      <c r="C38" s="21" t="s">
        <v>94</v>
      </c>
      <c r="D38" s="15" t="str">
        <f>+D37</f>
        <v>Zagreb</v>
      </c>
      <c r="E38" s="17">
        <v>5475</v>
      </c>
      <c r="F38" s="15" t="s">
        <v>82</v>
      </c>
    </row>
    <row r="39" spans="1:6" ht="24.6" x14ac:dyDescent="0.3">
      <c r="A39" s="14" t="s">
        <v>83</v>
      </c>
      <c r="B39" s="15" t="s">
        <v>84</v>
      </c>
      <c r="C39" s="16">
        <v>15769729553</v>
      </c>
      <c r="D39" s="15" t="s">
        <v>3</v>
      </c>
      <c r="E39" s="17">
        <f>5984.01+4819.5</f>
        <v>10803.51</v>
      </c>
      <c r="F39" s="15" t="str">
        <f>+F38</f>
        <v>3722 Naknade građanima i kućanstvima</v>
      </c>
    </row>
    <row r="40" spans="1:6" x14ac:dyDescent="0.3">
      <c r="A40" s="14" t="s">
        <v>85</v>
      </c>
      <c r="B40" s="15" t="s">
        <v>86</v>
      </c>
      <c r="C40" s="16">
        <v>19736682101</v>
      </c>
      <c r="D40" s="15" t="str">
        <f>+D39</f>
        <v>Dubrovnik</v>
      </c>
      <c r="E40" s="17">
        <f>7912.92+6880.8</f>
        <v>14793.720000000001</v>
      </c>
      <c r="F40" s="15" t="s">
        <v>68</v>
      </c>
    </row>
    <row r="41" spans="1:6" x14ac:dyDescent="0.3">
      <c r="A41" s="14"/>
      <c r="B41" s="15"/>
      <c r="C41" s="23"/>
      <c r="D41" s="23"/>
      <c r="E41" s="17">
        <f>SUM(E11:E39)+E40</f>
        <v>38844.520000000004</v>
      </c>
      <c r="F41" s="15"/>
    </row>
    <row r="43" spans="1:6" x14ac:dyDescent="0.3">
      <c r="B43" s="24" t="s">
        <v>97</v>
      </c>
      <c r="D43" s="25" t="s">
        <v>87</v>
      </c>
      <c r="E43" s="25"/>
      <c r="F43" s="25"/>
    </row>
  </sheetData>
  <mergeCells count="3">
    <mergeCell ref="B8:F9"/>
    <mergeCell ref="C41:D41"/>
    <mergeCell ref="D43:F4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3F1A-C52A-4737-AAFE-504CCE534AFD}">
  <dimension ref="A2:D17"/>
  <sheetViews>
    <sheetView tabSelected="1" workbookViewId="0">
      <selection activeCell="J13" sqref="J13"/>
    </sheetView>
  </sheetViews>
  <sheetFormatPr defaultRowHeight="14.4" x14ac:dyDescent="0.3"/>
  <cols>
    <col min="1" max="1" width="20" bestFit="1" customWidth="1"/>
    <col min="2" max="2" width="20.88671875" customWidth="1"/>
    <col min="3" max="3" width="14.77734375" customWidth="1"/>
    <col min="4" max="4" width="16.21875" customWidth="1"/>
  </cols>
  <sheetData>
    <row r="2" spans="1:4" x14ac:dyDescent="0.3">
      <c r="A2" s="27" t="s">
        <v>0</v>
      </c>
    </row>
    <row r="3" spans="1:4" ht="27.6" x14ac:dyDescent="0.3">
      <c r="A3" s="28" t="s">
        <v>1</v>
      </c>
    </row>
    <row r="4" spans="1:4" x14ac:dyDescent="0.3">
      <c r="A4" s="28" t="s">
        <v>2</v>
      </c>
    </row>
    <row r="5" spans="1:4" x14ac:dyDescent="0.3">
      <c r="A5" s="28" t="s">
        <v>3</v>
      </c>
    </row>
    <row r="6" spans="1:4" x14ac:dyDescent="0.3">
      <c r="A6" s="28" t="s">
        <v>4</v>
      </c>
    </row>
    <row r="7" spans="1:4" ht="27.6" x14ac:dyDescent="0.3">
      <c r="A7" s="29" t="s">
        <v>98</v>
      </c>
    </row>
    <row r="8" spans="1:4" ht="27.6" x14ac:dyDescent="0.3">
      <c r="A8" s="30" t="s">
        <v>99</v>
      </c>
      <c r="B8" s="31" t="s">
        <v>100</v>
      </c>
      <c r="C8" s="31"/>
      <c r="D8" s="31"/>
    </row>
    <row r="9" spans="1:4" x14ac:dyDescent="0.3">
      <c r="A9" s="32">
        <f>69729.65+10420.52</f>
        <v>80150.17</v>
      </c>
      <c r="B9" s="33" t="s">
        <v>101</v>
      </c>
      <c r="C9" s="34"/>
      <c r="D9" s="35"/>
    </row>
    <row r="10" spans="1:4" x14ac:dyDescent="0.3">
      <c r="A10" s="32">
        <f>300*8+200+12793+2000</f>
        <v>17393</v>
      </c>
      <c r="B10" s="33" t="s">
        <v>102</v>
      </c>
      <c r="C10" s="34"/>
      <c r="D10" s="35"/>
    </row>
    <row r="11" spans="1:4" x14ac:dyDescent="0.3">
      <c r="A11" s="32">
        <f>11505.38+1719.38</f>
        <v>13224.759999999998</v>
      </c>
      <c r="B11" s="36" t="s">
        <v>103</v>
      </c>
      <c r="C11" s="37"/>
      <c r="D11" s="38"/>
    </row>
    <row r="12" spans="1:4" x14ac:dyDescent="0.3">
      <c r="A12" s="32">
        <v>120</v>
      </c>
      <c r="B12" s="33" t="s">
        <v>104</v>
      </c>
      <c r="C12" s="34"/>
      <c r="D12" s="35"/>
    </row>
    <row r="13" spans="1:4" x14ac:dyDescent="0.3">
      <c r="A13" s="32">
        <f>1927.11+398.16</f>
        <v>2325.27</v>
      </c>
      <c r="B13" s="36" t="s">
        <v>105</v>
      </c>
      <c r="C13" s="37"/>
      <c r="D13" s="38"/>
    </row>
    <row r="14" spans="1:4" x14ac:dyDescent="0.3">
      <c r="A14" s="39">
        <f>+A13+A12+A11+A10+A9</f>
        <v>113213.2</v>
      </c>
      <c r="B14" s="40" t="s">
        <v>106</v>
      </c>
      <c r="C14" s="40"/>
      <c r="D14" s="40"/>
    </row>
    <row r="17" spans="1:1" x14ac:dyDescent="0.3">
      <c r="A17" t="s">
        <v>107</v>
      </c>
    </row>
  </sheetData>
  <mergeCells count="7">
    <mergeCell ref="B14:D14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I</vt:lpstr>
      <vt:lpstr>kategorija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2025-01-29T09:13:39Z</dcterms:created>
  <dcterms:modified xsi:type="dcterms:W3CDTF">2025-01-29T09:42:52Z</dcterms:modified>
</cp:coreProperties>
</file>